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340" windowHeight="8520" tabRatio="844"/>
  </bookViews>
  <sheets>
    <sheet name="Quadro Resumo Proposta" sheetId="26" r:id="rId1"/>
    <sheet name="ENCARREGADO" sheetId="22" r:id="rId2"/>
    <sheet name="OFICIAL" sheetId="25" r:id="rId3"/>
    <sheet name="TÉCNICO MAT ELET" sheetId="24" r:id="rId4"/>
    <sheet name="TÉCNICO ESPEC." sheetId="29" r:id="rId5"/>
    <sheet name="PROFISSIONAL QUAL" sheetId="23" r:id="rId6"/>
    <sheet name="AJUDANTE" sheetId="28" r:id="rId7"/>
    <sheet name="INSUMOS" sheetId="27" r:id="rId8"/>
    <sheet name="FERRAMENTAS FIXAS" sheetId="30" r:id="rId9"/>
    <sheet name="FERRAM SOB DEMANDA" sheetId="31" r:id="rId10"/>
    <sheet name="EPIs" sheetId="32" r:id="rId11"/>
  </sheets>
  <definedNames>
    <definedName name="_xlnm.Print_Area" localSheetId="1">ENCARREGADO!$A$1:$D$137</definedName>
    <definedName name="_xlnm.Print_Area" localSheetId="2">OFICIAL!$A$1:$D$137</definedName>
    <definedName name="_xlnm.Print_Area" localSheetId="5">'PROFISSIONAL QUAL'!$A$1:$D$138</definedName>
    <definedName name="_xlnm.Print_Area" localSheetId="3">'TÉCNICO MAT ELET'!$A$1:$D$137</definedName>
  </definedNames>
  <calcPr calcId="145621" fullPrecision="0"/>
</workbook>
</file>

<file path=xl/calcChain.xml><?xml version="1.0" encoding="utf-8"?>
<calcChain xmlns="http://schemas.openxmlformats.org/spreadsheetml/2006/main">
  <c r="D27" i="22" l="1"/>
  <c r="D82" i="24" l="1"/>
  <c r="D84" i="24"/>
  <c r="D99" i="24"/>
  <c r="D82" i="23"/>
  <c r="C50" i="29"/>
  <c r="E12" i="32"/>
  <c r="E11" i="32"/>
  <c r="E10" i="32"/>
  <c r="E9" i="32"/>
  <c r="E8" i="32"/>
  <c r="E7" i="32"/>
  <c r="E6" i="32"/>
  <c r="E5" i="32"/>
  <c r="E4" i="32"/>
  <c r="E3" i="32"/>
  <c r="G2" i="30"/>
  <c r="G3" i="30"/>
  <c r="G4" i="30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E3" i="27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A2" i="24"/>
  <c r="E11" i="31"/>
  <c r="E12" i="31"/>
  <c r="E13" i="31"/>
  <c r="E14" i="31"/>
  <c r="D32" i="23"/>
  <c r="D92" i="29"/>
  <c r="D93" i="29"/>
  <c r="D84" i="29"/>
  <c r="D99" i="29"/>
  <c r="D74" i="29"/>
  <c r="D76" i="29"/>
  <c r="D98" i="29"/>
  <c r="C65" i="29"/>
  <c r="C51" i="29"/>
  <c r="C53" i="29"/>
  <c r="D119" i="29"/>
  <c r="C45" i="29"/>
  <c r="D118" i="29"/>
  <c r="D34" i="29"/>
  <c r="D33" i="29"/>
  <c r="D30" i="29"/>
  <c r="D29" i="29"/>
  <c r="D32" i="29"/>
  <c r="A2" i="29"/>
  <c r="D92" i="28"/>
  <c r="D93" i="28"/>
  <c r="D74" i="28"/>
  <c r="D76" i="28"/>
  <c r="D98" i="28"/>
  <c r="C65" i="28"/>
  <c r="D82" i="28"/>
  <c r="D84" i="28"/>
  <c r="D99" i="28"/>
  <c r="C51" i="28"/>
  <c r="C50" i="28"/>
  <c r="C45" i="28"/>
  <c r="D34" i="28"/>
  <c r="A2" i="28"/>
  <c r="C45" i="25"/>
  <c r="D118" i="25"/>
  <c r="C51" i="23"/>
  <c r="C50" i="23"/>
  <c r="C53" i="23"/>
  <c r="D119" i="23"/>
  <c r="A2" i="23"/>
  <c r="A2" i="25"/>
  <c r="A2" i="22"/>
  <c r="D34" i="23"/>
  <c r="D33" i="24"/>
  <c r="D27" i="25"/>
  <c r="D29" i="25" s="1"/>
  <c r="D34" i="22"/>
  <c r="C65" i="25"/>
  <c r="D74" i="25"/>
  <c r="D76" i="25"/>
  <c r="D98" i="25"/>
  <c r="C65" i="24"/>
  <c r="D74" i="24"/>
  <c r="D76" i="24"/>
  <c r="D98" i="24"/>
  <c r="C45" i="24"/>
  <c r="D118" i="24"/>
  <c r="D28" i="24"/>
  <c r="D84" i="23"/>
  <c r="D99" i="23"/>
  <c r="C65" i="23"/>
  <c r="D74" i="23"/>
  <c r="D76" i="23"/>
  <c r="D98" i="23"/>
  <c r="C45" i="23"/>
  <c r="D30" i="23"/>
  <c r="D118" i="22"/>
  <c r="C65" i="22"/>
  <c r="D82" i="22"/>
  <c r="D84" i="22"/>
  <c r="D99" i="22"/>
  <c r="D32" i="24"/>
  <c r="D29" i="24"/>
  <c r="D30" i="24"/>
  <c r="D34" i="24"/>
  <c r="D74" i="22"/>
  <c r="D76" i="22"/>
  <c r="D98" i="22"/>
  <c r="D92" i="22"/>
  <c r="D93" i="22"/>
  <c r="D31" i="23"/>
  <c r="D31" i="24"/>
  <c r="D35" i="24" s="1"/>
  <c r="D82" i="25"/>
  <c r="D84" i="25"/>
  <c r="D99" i="25"/>
  <c r="D92" i="24"/>
  <c r="D93" i="24"/>
  <c r="D92" i="25"/>
  <c r="D92" i="23"/>
  <c r="D93" i="23"/>
  <c r="D93" i="25"/>
  <c r="D94" i="25"/>
  <c r="D100" i="25"/>
  <c r="D28" i="23"/>
  <c r="D35" i="23" s="1"/>
  <c r="D33" i="23"/>
  <c r="D29" i="23"/>
  <c r="D31" i="29"/>
  <c r="D28" i="29"/>
  <c r="D35" i="29" s="1"/>
  <c r="D31" i="28"/>
  <c r="D28" i="28"/>
  <c r="D32" i="28"/>
  <c r="D29" i="28"/>
  <c r="D33" i="28"/>
  <c r="D30" i="28"/>
  <c r="D35" i="28" s="1"/>
  <c r="D31" i="22"/>
  <c r="D32" i="22"/>
  <c r="D29" i="22"/>
  <c r="D30" i="22"/>
  <c r="D33" i="22"/>
  <c r="D28" i="22"/>
  <c r="D35" i="22" s="1"/>
  <c r="D68" i="22" s="1"/>
  <c r="C53" i="28"/>
  <c r="D119" i="28"/>
  <c r="D33" i="25"/>
  <c r="D94" i="24"/>
  <c r="D100" i="24"/>
  <c r="D94" i="28"/>
  <c r="D100" i="28"/>
  <c r="D118" i="28"/>
  <c r="D94" i="23"/>
  <c r="D100" i="23"/>
  <c r="D118" i="23"/>
  <c r="D94" i="29"/>
  <c r="D100" i="29"/>
  <c r="D94" i="22"/>
  <c r="D100" i="22"/>
  <c r="E42" i="27"/>
  <c r="E43" i="27"/>
  <c r="C50" i="22"/>
  <c r="G93" i="30"/>
  <c r="G94" i="30"/>
  <c r="G95" i="30"/>
  <c r="G96" i="30"/>
  <c r="C51" i="24"/>
  <c r="E19" i="32"/>
  <c r="E20" i="32"/>
  <c r="E21" i="32"/>
  <c r="C51" i="22"/>
  <c r="C51" i="25"/>
  <c r="C52" i="24"/>
  <c r="C52" i="25"/>
  <c r="C52" i="22"/>
  <c r="C53" i="22"/>
  <c r="C50" i="25"/>
  <c r="C50" i="24"/>
  <c r="C53" i="24"/>
  <c r="C53" i="25"/>
  <c r="D119" i="25"/>
  <c r="D119" i="24"/>
  <c r="D119" i="22"/>
  <c r="D68" i="28" l="1"/>
  <c r="D60" i="28"/>
  <c r="D61" i="28"/>
  <c r="D57" i="28"/>
  <c r="D59" i="28"/>
  <c r="D63" i="28"/>
  <c r="D64" i="28"/>
  <c r="D67" i="28"/>
  <c r="D69" i="28" s="1"/>
  <c r="D62" i="28"/>
  <c r="D58" i="28"/>
  <c r="D117" i="28"/>
  <c r="D62" i="23"/>
  <c r="D67" i="23"/>
  <c r="D69" i="23" s="1"/>
  <c r="D57" i="23"/>
  <c r="D64" i="23"/>
  <c r="D58" i="23"/>
  <c r="D61" i="23"/>
  <c r="D60" i="23"/>
  <c r="D59" i="23"/>
  <c r="D117" i="23"/>
  <c r="D68" i="23"/>
  <c r="D63" i="23"/>
  <c r="D63" i="29"/>
  <c r="D68" i="29"/>
  <c r="D62" i="29"/>
  <c r="D117" i="29"/>
  <c r="D64" i="29"/>
  <c r="D58" i="29"/>
  <c r="D67" i="29"/>
  <c r="D61" i="29"/>
  <c r="D60" i="29"/>
  <c r="D57" i="29"/>
  <c r="D65" i="29" s="1"/>
  <c r="D96" i="29" s="1"/>
  <c r="D59" i="29"/>
  <c r="D117" i="24"/>
  <c r="D63" i="24"/>
  <c r="D61" i="24"/>
  <c r="D67" i="24"/>
  <c r="D69" i="24" s="1"/>
  <c r="D58" i="24"/>
  <c r="D60" i="24"/>
  <c r="D68" i="24"/>
  <c r="D57" i="24"/>
  <c r="D62" i="24"/>
  <c r="D64" i="24"/>
  <c r="D59" i="24"/>
  <c r="D30" i="25"/>
  <c r="D28" i="25"/>
  <c r="D35" i="25" s="1"/>
  <c r="D31" i="25"/>
  <c r="D34" i="25"/>
  <c r="D32" i="25"/>
  <c r="D63" i="22"/>
  <c r="D117" i="22"/>
  <c r="D67" i="22"/>
  <c r="D69" i="22" s="1"/>
  <c r="D58" i="22"/>
  <c r="D61" i="22"/>
  <c r="D59" i="22"/>
  <c r="D60" i="22"/>
  <c r="D57" i="22"/>
  <c r="D62" i="22"/>
  <c r="D64" i="22"/>
  <c r="D70" i="28" l="1"/>
  <c r="D71" i="28"/>
  <c r="D97" i="28" s="1"/>
  <c r="D65" i="28"/>
  <c r="D96" i="28" s="1"/>
  <c r="D65" i="23"/>
  <c r="D96" i="23" s="1"/>
  <c r="D71" i="23"/>
  <c r="D97" i="23" s="1"/>
  <c r="D70" i="23"/>
  <c r="D69" i="29"/>
  <c r="D70" i="24"/>
  <c r="D71" i="24"/>
  <c r="D97" i="24" s="1"/>
  <c r="D65" i="24"/>
  <c r="D96" i="24" s="1"/>
  <c r="D63" i="25"/>
  <c r="D62" i="25"/>
  <c r="D58" i="25"/>
  <c r="D57" i="25"/>
  <c r="D68" i="25"/>
  <c r="D61" i="25"/>
  <c r="D64" i="25"/>
  <c r="D60" i="25"/>
  <c r="D67" i="25"/>
  <c r="D69" i="25" s="1"/>
  <c r="D59" i="25"/>
  <c r="D117" i="25"/>
  <c r="D65" i="22"/>
  <c r="D96" i="22" s="1"/>
  <c r="D70" i="22"/>
  <c r="D71" i="22" s="1"/>
  <c r="D97" i="22" s="1"/>
  <c r="D102" i="28" l="1"/>
  <c r="D102" i="23"/>
  <c r="D70" i="29"/>
  <c r="D71" i="29"/>
  <c r="D97" i="29" s="1"/>
  <c r="D102" i="29" s="1"/>
  <c r="D102" i="24"/>
  <c r="D70" i="25"/>
  <c r="D71" i="25"/>
  <c r="D97" i="25" s="1"/>
  <c r="D65" i="25"/>
  <c r="D96" i="25" s="1"/>
  <c r="D102" i="22"/>
  <c r="D120" i="28" l="1"/>
  <c r="D121" i="28" s="1"/>
  <c r="D105" i="28"/>
  <c r="D111" i="28"/>
  <c r="D120" i="23"/>
  <c r="D121" i="23" s="1"/>
  <c r="D105" i="23"/>
  <c r="D120" i="29"/>
  <c r="D121" i="29" s="1"/>
  <c r="D105" i="29"/>
  <c r="D111" i="29"/>
  <c r="D120" i="24"/>
  <c r="D121" i="24" s="1"/>
  <c r="D105" i="24"/>
  <c r="D102" i="25"/>
  <c r="D120" i="22"/>
  <c r="D121" i="22" s="1"/>
  <c r="D105" i="22"/>
  <c r="D107" i="28" l="1"/>
  <c r="D112" i="28" s="1"/>
  <c r="D122" i="28" s="1"/>
  <c r="D123" i="28" s="1"/>
  <c r="D126" i="28" s="1"/>
  <c r="D128" i="28" s="1"/>
  <c r="D111" i="23"/>
  <c r="D107" i="23" s="1"/>
  <c r="D112" i="23" s="1"/>
  <c r="D122" i="23" s="1"/>
  <c r="D123" i="23" s="1"/>
  <c r="D126" i="23" s="1"/>
  <c r="D128" i="23" s="1"/>
  <c r="D107" i="29"/>
  <c r="D112" i="29" s="1"/>
  <c r="D122" i="29" s="1"/>
  <c r="D123" i="29" s="1"/>
  <c r="D126" i="29" s="1"/>
  <c r="D128" i="29" s="1"/>
  <c r="D107" i="24"/>
  <c r="D112" i="24" s="1"/>
  <c r="D122" i="24" s="1"/>
  <c r="D123" i="24" s="1"/>
  <c r="D126" i="24" s="1"/>
  <c r="D128" i="24" s="1"/>
  <c r="D111" i="24"/>
  <c r="D120" i="25"/>
  <c r="D121" i="25" s="1"/>
  <c r="D111" i="25"/>
  <c r="D107" i="25"/>
  <c r="D105" i="25"/>
  <c r="D111" i="22"/>
  <c r="D107" i="22" s="1"/>
  <c r="D112" i="22" s="1"/>
  <c r="D122" i="22" s="1"/>
  <c r="D123" i="22" s="1"/>
  <c r="D126" i="22" s="1"/>
  <c r="D128" i="22" s="1"/>
  <c r="D135" i="28" l="1"/>
  <c r="D130" i="28"/>
  <c r="D131" i="28" s="1"/>
  <c r="D136" i="28" s="1"/>
  <c r="D130" i="23"/>
  <c r="D131" i="23" s="1"/>
  <c r="D136" i="23" s="1"/>
  <c r="D135" i="23"/>
  <c r="D130" i="29"/>
  <c r="D131" i="29" s="1"/>
  <c r="D136" i="29" s="1"/>
  <c r="D135" i="29"/>
  <c r="D130" i="24"/>
  <c r="D131" i="24" s="1"/>
  <c r="D136" i="24" s="1"/>
  <c r="D135" i="24"/>
  <c r="E5" i="26" s="1"/>
  <c r="D112" i="25"/>
  <c r="D122" i="25" s="1"/>
  <c r="D123" i="25" s="1"/>
  <c r="D126" i="25" s="1"/>
  <c r="D128" i="25" s="1"/>
  <c r="D135" i="22"/>
  <c r="D130" i="22"/>
  <c r="D131" i="22" s="1"/>
  <c r="D136" i="22" s="1"/>
  <c r="D137" i="28" l="1"/>
  <c r="D138" i="28"/>
  <c r="E8" i="26" s="1"/>
  <c r="G8" i="26" s="1"/>
  <c r="F8" i="26" s="1"/>
  <c r="D138" i="23"/>
  <c r="E7" i="26" s="1"/>
  <c r="G7" i="26" s="1"/>
  <c r="F7" i="26" s="1"/>
  <c r="D137" i="23"/>
  <c r="D137" i="29"/>
  <c r="D138" i="29"/>
  <c r="E6" i="26" s="1"/>
  <c r="G6" i="26" s="1"/>
  <c r="F6" i="26" s="1"/>
  <c r="D137" i="24"/>
  <c r="F5" i="26"/>
  <c r="G5" i="26" s="1"/>
  <c r="D130" i="25"/>
  <c r="D131" i="25" s="1"/>
  <c r="D136" i="25" s="1"/>
  <c r="D135" i="25"/>
  <c r="E4" i="26" s="1"/>
  <c r="E3" i="26"/>
  <c r="D137" i="22"/>
  <c r="F3" i="26"/>
  <c r="D137" i="25" l="1"/>
  <c r="F4" i="26"/>
  <c r="G4" i="26" s="1"/>
  <c r="G3" i="26"/>
  <c r="G10" i="26" l="1"/>
  <c r="F10" i="26"/>
</calcChain>
</file>

<file path=xl/sharedStrings.xml><?xml version="1.0" encoding="utf-8"?>
<sst xmlns="http://schemas.openxmlformats.org/spreadsheetml/2006/main" count="1772" uniqueCount="370">
  <si>
    <t>Adicional noturno</t>
  </si>
  <si>
    <t>I</t>
  </si>
  <si>
    <t>A</t>
  </si>
  <si>
    <t>B</t>
  </si>
  <si>
    <t>C</t>
  </si>
  <si>
    <t>D</t>
  </si>
  <si>
    <t>E</t>
  </si>
  <si>
    <t>F</t>
  </si>
  <si>
    <t>Adicional periculosidade</t>
  </si>
  <si>
    <t>Adicional insalubridade</t>
  </si>
  <si>
    <t>G</t>
  </si>
  <si>
    <t>DISCRIMINAÇÃO DOS SERVIÇOS</t>
  </si>
  <si>
    <t>Município/UF</t>
  </si>
  <si>
    <t>Ano acordo, convenção coletiva ou sentença normativa em dissídio coletivo</t>
  </si>
  <si>
    <t>Tipo de serviço</t>
  </si>
  <si>
    <t>Unidade de medida</t>
  </si>
  <si>
    <t>N° de meses de execução contratual</t>
  </si>
  <si>
    <t>INSS</t>
  </si>
  <si>
    <t>SESI ou SESC</t>
  </si>
  <si>
    <t>SENAI ou SENAC</t>
  </si>
  <si>
    <t>INCRA (0,2% OU 2,7%)</t>
  </si>
  <si>
    <t>Salário Educação</t>
  </si>
  <si>
    <t>FGTS</t>
  </si>
  <si>
    <t>Seguro Acidente Trabalho/SAT/INSS (1,2 OU 3%)</t>
  </si>
  <si>
    <t>SEBRAE (0,3 OU 0,6%)</t>
  </si>
  <si>
    <t>Férias</t>
  </si>
  <si>
    <t>Aviso prévio trabalhado</t>
  </si>
  <si>
    <t>Aviso prévio indenizado</t>
  </si>
  <si>
    <t>Licença paternidade</t>
  </si>
  <si>
    <t>II</t>
  </si>
  <si>
    <t>H</t>
  </si>
  <si>
    <t>Transporte</t>
  </si>
  <si>
    <t>Lucro</t>
  </si>
  <si>
    <t>Nº Processo</t>
  </si>
  <si>
    <t>Data da apresentação da proposta (dia/mês/ano)</t>
  </si>
  <si>
    <t>Total da Remuneração</t>
  </si>
  <si>
    <t>%</t>
  </si>
  <si>
    <t>VALOR</t>
  </si>
  <si>
    <t>Auxílio alimentação (Vales, cesta básica etc.)</t>
  </si>
  <si>
    <t>Outros (especificar)</t>
  </si>
  <si>
    <t>Tributos</t>
  </si>
  <si>
    <t>QUADROS-RESUMOS</t>
  </si>
  <si>
    <t>Mão-de-obra vinculada à execução contratual (valor por empregado)</t>
  </si>
  <si>
    <t>Subtotal</t>
  </si>
  <si>
    <t>Quadro-resumo do valor mensal do serviço</t>
  </si>
  <si>
    <t>2</t>
  </si>
  <si>
    <t>IDENTIFICAÇÃO DO SERVIÇO</t>
  </si>
  <si>
    <t>Quantidade total a contratar(em função da unidade de medida)</t>
  </si>
  <si>
    <t>DADOS COMPLEMENTARES PARA COMPOSIÇÃO DOS CUSTOS REFERENTES A MÃO DE OBRA</t>
  </si>
  <si>
    <t>1</t>
  </si>
  <si>
    <t>3</t>
  </si>
  <si>
    <t>4</t>
  </si>
  <si>
    <t>Salário normativo da categoria profissional</t>
  </si>
  <si>
    <t>Categoria profissional (vinculada a execução contratual)</t>
  </si>
  <si>
    <t>Data base da categoria (dia/mês/ano)</t>
  </si>
  <si>
    <t>MÓDULO 1 - COMPOSIÇÃO DA REMUNERAÇÃO</t>
  </si>
  <si>
    <t>COMPOSIÇÃO DA REMUNERAÇÃO</t>
  </si>
  <si>
    <t>DADOS</t>
  </si>
  <si>
    <t>Salário base</t>
  </si>
  <si>
    <t>Hora noturna adicional</t>
  </si>
  <si>
    <t>adicional de hora extra</t>
  </si>
  <si>
    <t>Intervalo intrajornada</t>
  </si>
  <si>
    <t>outros(especificar)</t>
  </si>
  <si>
    <t>MÓDULO 2 - BENEFÍCIOS MENSAIS E DIÁRIOS</t>
  </si>
  <si>
    <t>BENEFÍCIOS MENSAIS E DIÁRIOS</t>
  </si>
  <si>
    <t>Assistência médica e familiar</t>
  </si>
  <si>
    <t>Auxilio creche</t>
  </si>
  <si>
    <t>Seguro de vida, invalidez e funeral</t>
  </si>
  <si>
    <t>Total de benefícios mensais e diários</t>
  </si>
  <si>
    <t>MÓDULO 3 - INSUMOS DIVERSOS</t>
  </si>
  <si>
    <t>III</t>
  </si>
  <si>
    <t>INSUMOS DIVERSOS</t>
  </si>
  <si>
    <t>Uniformes</t>
  </si>
  <si>
    <t>Total de insumos diversos</t>
  </si>
  <si>
    <t>MÓDULO 4 - ENCARGOS SOCIAIS  E TRABALHISTAS</t>
  </si>
  <si>
    <t>4.1</t>
  </si>
  <si>
    <t>ENCARGOS PREVIDÊNCIARIOS E FGTS</t>
  </si>
  <si>
    <t>Total</t>
  </si>
  <si>
    <t>4.2</t>
  </si>
  <si>
    <t>13° SALÁRIO E ADICIONAL DE FÉRIAS</t>
  </si>
  <si>
    <t>13° Salário</t>
  </si>
  <si>
    <t>Adicional de férias</t>
  </si>
  <si>
    <t>Incidência do submódulo 4.1 sobre o 13° salário e adicional de férias</t>
  </si>
  <si>
    <t>4.3</t>
  </si>
  <si>
    <t>AFASTAMENTO MATERNIDADE</t>
  </si>
  <si>
    <t>Afastamento maternidade</t>
  </si>
  <si>
    <t>Incidência do submódulo 4.1 sobre afastamento maternidade</t>
  </si>
  <si>
    <t>4.4</t>
  </si>
  <si>
    <t>PROVISÃO PARA RESCISÃO</t>
  </si>
  <si>
    <t>Incidência do submódulo 4.1 sobre o aviso prévio indenizado</t>
  </si>
  <si>
    <t>Multa do FGTS do aviso prévio</t>
  </si>
  <si>
    <t>Incidência do submódulo 4.1 sobre o aviso prévio trabalhado</t>
  </si>
  <si>
    <t>Multa do FGTS do aviso prévio trabalhado</t>
  </si>
  <si>
    <t>4.5</t>
  </si>
  <si>
    <t>CUSTO DE REPOSIÇÃO DO PROFISSIONAL AUSENTE</t>
  </si>
  <si>
    <t>Ausência por doença</t>
  </si>
  <si>
    <t>Ausências legais</t>
  </si>
  <si>
    <t>Ausência por acidente de trabalho</t>
  </si>
  <si>
    <t>Incidência do submódulo 4.1 sobre o custo de reposição</t>
  </si>
  <si>
    <t>QUADRO RESUMO</t>
  </si>
  <si>
    <t>4.6</t>
  </si>
  <si>
    <t>OUTROS(ESPECIFICAR)</t>
  </si>
  <si>
    <t>Custos indiretos</t>
  </si>
  <si>
    <t>MÓDULO 5 - CUSTOS INDIRETOS, TRIBUTOS E LUCRO</t>
  </si>
  <si>
    <t>B.1 Tributos Federais(especificar)</t>
  </si>
  <si>
    <t>B.2 Tributos Estaduais(especificar)</t>
  </si>
  <si>
    <t>B.3 Tributos Municipais(especificar)</t>
  </si>
  <si>
    <t>B.4 Outros tributos(especificar)</t>
  </si>
  <si>
    <t>Quadro-resumo do custo por empregado</t>
  </si>
  <si>
    <t>(R$)</t>
  </si>
  <si>
    <t>MÓDULO 3 - INSUMOS DIVERSOS(UNIFORMES, MATERIAIS, EQUIPAMENTOS E OUTROS)</t>
  </si>
  <si>
    <t>Subtotal(A+B+C+D)</t>
  </si>
  <si>
    <t>Valor total por empregado</t>
  </si>
  <si>
    <t>Tipo de serviço(indicar)</t>
  </si>
  <si>
    <t>Valor proposto por empregado</t>
  </si>
  <si>
    <t>Quantidade de empregados por posto</t>
  </si>
  <si>
    <t>Valor total do serviço (D x E)</t>
  </si>
  <si>
    <t>Valor proposto por posto (B x C)</t>
  </si>
  <si>
    <t>Valor mensal do serviço</t>
  </si>
  <si>
    <t>VALOR GLOBAL DA PROPOSTA</t>
  </si>
  <si>
    <t>DESCRIÇÃO</t>
  </si>
  <si>
    <t>VALOR(R$)</t>
  </si>
  <si>
    <t>Quantidade de postos</t>
  </si>
  <si>
    <t>VALOR PROPOSTO POR UNIDADE DE MEDIDA</t>
  </si>
  <si>
    <t>VALOR MENSAL DO SERVIÇO</t>
  </si>
  <si>
    <t>VALOR GLOBAL DA PROPOSTA(valor mensal do serviço x n° de meses do contrato)</t>
  </si>
  <si>
    <t>B.1</t>
  </si>
  <si>
    <t>Incidência do submódulo 4.1 sobre a remuneração e 13°salário recebidos pelo substituto durante os 120 dia de licença maternidade</t>
  </si>
  <si>
    <t>Licitação Nº 11/2013</t>
  </si>
  <si>
    <t>Natal/RN</t>
  </si>
  <si>
    <t>Mês</t>
  </si>
  <si>
    <t>12</t>
  </si>
  <si>
    <t>PLANILHA DE CUSTOS E DE FORMAÇÃO DE PREÇOS</t>
  </si>
  <si>
    <t>2013</t>
  </si>
  <si>
    <t>GRUPO</t>
  </si>
  <si>
    <t>ITEM</t>
  </si>
  <si>
    <t>VALOR MENSAL</t>
  </si>
  <si>
    <t>QUANT DE POSTOS ESTIMADOS</t>
  </si>
  <si>
    <t>VALOR TOTAL</t>
  </si>
  <si>
    <t>VALOR ANUAL</t>
  </si>
  <si>
    <t>Vassoura de pelo</t>
  </si>
  <si>
    <t>Unidade</t>
  </si>
  <si>
    <t>EQUIPE PERMANENTE</t>
  </si>
  <si>
    <r>
      <t xml:space="preserve">EQUIPE EVENTUAL pertencente à categoria </t>
    </r>
    <r>
      <rPr>
        <sz val="10"/>
        <rFont val="Arial"/>
        <family val="2"/>
      </rPr>
      <t>TÉCNICO ESPECIALIZADO</t>
    </r>
    <r>
      <rPr>
        <b/>
        <sz val="10"/>
        <rFont val="Arial"/>
        <family val="2"/>
      </rPr>
      <t xml:space="preserve"> (Técnico em Edificações, Eletrotécnico, Técnico em Eletrônica, Técnico em Manutenção Elétrica e afins).</t>
    </r>
  </si>
  <si>
    <r>
      <t xml:space="preserve">EQUIPE EVENTUAL pertencente à categoria </t>
    </r>
    <r>
      <rPr>
        <sz val="10"/>
        <rFont val="Arial"/>
        <family val="2"/>
      </rPr>
      <t>PROFISSIONAL QUALIFICADO</t>
    </r>
    <r>
      <rPr>
        <b/>
        <sz val="10"/>
        <rFont val="Arial"/>
        <family val="2"/>
      </rPr>
      <t xml:space="preserve"> (Bombeiro Hidráulico, Eletricista, Marceneiro, Pedreiro, Pintor, Torneiro Mecânico, Oficial de Manutenção Predial e afins). </t>
    </r>
  </si>
  <si>
    <r>
      <t xml:space="preserve">EQUIPE EVENTUAL pertencente à categoria </t>
    </r>
    <r>
      <rPr>
        <sz val="10"/>
        <rFont val="Arial"/>
        <family val="2"/>
      </rPr>
      <t>AJUDANTE DE MANUTENÇÃO PREDIAL</t>
    </r>
  </si>
  <si>
    <t>ENCARREGADO</t>
  </si>
  <si>
    <t>MAN PREDIAL</t>
  </si>
  <si>
    <t>MESTRE DE OBRA</t>
  </si>
  <si>
    <t>Incidência do FGTS  sobre o aviso prévio indenizado</t>
  </si>
  <si>
    <t>ITEM 01- EQUIPE PERMANENTE - MANUTENÇÃO PREDIAL  SR/DPF/RN</t>
  </si>
  <si>
    <t>OFICIAL DE MANUTENÇÃO PREDIAL</t>
  </si>
  <si>
    <t>08420.</t>
  </si>
  <si>
    <t xml:space="preserve">Licitação Nº </t>
  </si>
  <si>
    <t>Man. Predial</t>
  </si>
  <si>
    <t xml:space="preserve">Oficial </t>
  </si>
  <si>
    <t>Profissional</t>
  </si>
  <si>
    <t>Incidência do FGTS sobre o aviso prévio indenizado</t>
  </si>
  <si>
    <t>ITEM 01- EQUIPE PERMANENTE - SERVIÇO DE MANUTENÇÃO PREDIAL DA SR/DPF/RN</t>
  </si>
  <si>
    <t>TECNICO EM MANUTENÇÃO ELÉTRICA</t>
  </si>
  <si>
    <t>TÉCNICO ESPECIALIZADO</t>
  </si>
  <si>
    <t>ITEM 02- Serviço de Manutenção Predial na SR/DPF/RN</t>
  </si>
  <si>
    <t>SERVIÇO EVENTUAL - PROFISSIONAL QUALIFICADO</t>
  </si>
  <si>
    <t>VALOR HORA DO SERVIÇO</t>
  </si>
  <si>
    <t>SERVIÇO EVENTUAL -AJUDANTE DE MANUTENÇÃO PREDIAL</t>
  </si>
  <si>
    <t xml:space="preserve">Profissional </t>
  </si>
  <si>
    <t>Auxiliar</t>
  </si>
  <si>
    <t>PROFISSIONAL QUALIFICADO</t>
  </si>
  <si>
    <t>AJUDANTE MANUTENÇÃO PREDIAL</t>
  </si>
  <si>
    <t>SERVIÇO EVENTUAL - TÉCNICO ESPECIALIZADO</t>
  </si>
  <si>
    <t>Técnico Espec.</t>
  </si>
  <si>
    <t>EQUIPAMENTOS, APARELHOS E FERRAMENTAL USO CONTÍNUO</t>
  </si>
  <si>
    <t>QT</t>
  </si>
  <si>
    <t>UNIDADE</t>
  </si>
  <si>
    <t>FORNECEDOR</t>
  </si>
  <si>
    <t>R$ UNITÁRIO</t>
  </si>
  <si>
    <t>R$ TOTAL</t>
  </si>
  <si>
    <t>Conjunto de chaves "HEXAGONAL" (3mm a 10mm) jogo completo (Belzer ou Similar);</t>
  </si>
  <si>
    <t>Conjunto</t>
  </si>
  <si>
    <t>Conjunto de chaves "TORX L" (T7 a T40) jogo completo (Belzer ou Similar);</t>
  </si>
  <si>
    <t>Conjunto de chaves “COMBINADAS” – 6 a 15mm jogo completo (Belzer ou Similar);</t>
  </si>
  <si>
    <t>Conjunto de chaves “BOCA FIXA” – 16 a 23mm jogo completo (Belzer ou Similar);</t>
  </si>
  <si>
    <t>Conjunto de chaves “CANHÃO” – 6 a 13mm (Belzer ou Similar);</t>
  </si>
  <si>
    <t>Jogo de chaves "SOQUETE ESTRIADO”  ½” (10mm a 32mm) jogo completo  (Belzer ou Similar);</t>
  </si>
  <si>
    <t>Chave "PHILLIPS" medidas: ponta nº 0 125x219mm (Belzer ou Similar);</t>
  </si>
  <si>
    <t>Chave "PHILLIPS" medidas: ponta nº 1 125x219mm (Belzer ou Similar);</t>
  </si>
  <si>
    <t>Chave "PHILLIPS" medidas: ponta nº 2 125x230mm (Belzer ou Similar);</t>
  </si>
  <si>
    <t>Chave "PHILLIPS" medidas: ponta nº 3 150x275mm (Belzer ou Similar);</t>
  </si>
  <si>
    <t>Chaves "PHILLIPS" VDE isolada (AC 1000V) medida: ponta nº 0 60x145mm (Belzer ou Similar);</t>
  </si>
  <si>
    <t>Chaves "PHILLIPS" VDE isolada (AC 1000V) medida: ponta nº 1 80x180mm (Belzer ou Similar);</t>
  </si>
  <si>
    <t>Chaves "PHILLIPS" VDE isolada (AC 1000V) medida: ponta nº 2 100x210mm  (Belzer ou Similar</t>
  </si>
  <si>
    <t>Chaves "PHILLIPS" VDE isolada (AC 1000V) medida: ponta nº 3 150x270mm (Belzer ou Similar);</t>
  </si>
  <si>
    <t>Chave de "FENDA" medida: 3x80x174mm (Belzer ou Similar);</t>
  </si>
  <si>
    <t>Chave de "FENDA" medida: 4,8x150x244mm (Belzer ou Similar);</t>
  </si>
  <si>
    <t>Chave de "FENDA" medida: 8x200x325mm (Belzer ou Similar);</t>
  </si>
  <si>
    <t>Chave de "FENDA" medida: 10x300x425mm (Belzer ou Similar);</t>
  </si>
  <si>
    <t>Chaves "FENDA" VDE isolada (AC 1000V) medida: 2,5x75x160mm (Belzer ou Similar);</t>
  </si>
  <si>
    <t>Chaves "FENDA" VDE isolada (AC 1000V) medida: 3,5x100x185mm (Belzer ou Similar);</t>
  </si>
  <si>
    <t>Chaves "FENDA" VDE isolada (AC 1000V) medida: 5,5x125x225mm (Belzer ou Similar);</t>
  </si>
  <si>
    <t>Chaves "FENDA" VDE isolada (AC 1000V) medida: 8x175x295mm (Belzer ou Similar);</t>
  </si>
  <si>
    <t>Chave ajustável 8”x200mm (Belzer ou Similar);</t>
  </si>
  <si>
    <t>Chave ajustável 12”x300mm (Belzer ou Similar);</t>
  </si>
  <si>
    <t>Chave Grifo de 12” (Belzer ou Similar);</t>
  </si>
  <si>
    <t>Chave Grifo de 24” (Belzer ou Similar);</t>
  </si>
  <si>
    <t>Conjunto de limas (redondo, quadrado, triangular, chato e meia-cana – murça / corte simples).</t>
  </si>
  <si>
    <t>Arco de serra (Starret ou similar);</t>
  </si>
  <si>
    <t>Conjunto de talhadeira, saca-pino paralelo e punção de centro (Belzer ou similar)</t>
  </si>
  <si>
    <t>Alicate de pressão de 10” (Belzer ou Similar);</t>
  </si>
  <si>
    <t>Alicate universal 8” com cabo isolado (AC 1000V) (Belzer ou Similar)</t>
  </si>
  <si>
    <t>Alicate bico meia-cana longo reto com corte 7 ½” com cabo isolado(AC 1000V) (Belzer ou Similar);</t>
  </si>
  <si>
    <t>Alicate bico meia-cana longo curvo com corte 7 ½” com cabo isolado (AC 1000V) (Belzer ou Similar);</t>
  </si>
  <si>
    <t>Alicate de corte diagonal 6” com cabo isolado (AC 1000V) (Belzer ou Similar)</t>
  </si>
  <si>
    <t>Alicate bomba d’água 9 ½” (Belzer ou similar)</t>
  </si>
  <si>
    <t>Paquímetro de plástico</t>
  </si>
  <si>
    <t>Ferro para soldar 100W (Hikari ou similar);</t>
  </si>
  <si>
    <t>Estação de solda 60W (Weller ou similar);</t>
  </si>
  <si>
    <t>Sugador de solda (Hikari ou similar);</t>
  </si>
  <si>
    <t>Termômetro infravermelho (Minipa ou similar);</t>
  </si>
  <si>
    <t>Alicate Amperímetro capacidade de medição: Corrente CA: 400A, Tensão AC/CC: 600V, Resistência: Maior que 1KΩ, Continuidade, resposta CA TRUE-RMS, classificação categoria: CATIII/600V – CAT IV/300V (Fluke ou Minipa);</t>
  </si>
  <si>
    <t>Multímetro digital capacidade de medição: Tensão AC/CC: 600V, milivolts, continuidade, resistência, diodo, capacitância, corrente DC, freqüência. Resposta CA TRUE-RMS, classificação categoria: CATIII/600V (Fluke ou Minipa);</t>
  </si>
  <si>
    <t>Detector de tensão range: 90-1000VAC, CAT IV 1000V (Fluke ou Minipa);</t>
  </si>
  <si>
    <t>Lupa de bancada com articulação e iluminação;</t>
  </si>
  <si>
    <t>Rádio de comunicação distância maior que 9Km (Motorola ou similar).</t>
  </si>
  <si>
    <t>Pares</t>
  </si>
  <si>
    <t>Furadeira portátil profissional ½”, com função reversível – (Bosch ou Similar);</t>
  </si>
  <si>
    <t>Martelete rompedor rotativo 780W – (Bosch ou Similar);</t>
  </si>
  <si>
    <t>Jogo de brocas SDS/Plus de 6 a 12mm;</t>
  </si>
  <si>
    <t>Serra Mármore a seco 110mm c/ disco diamantado - (Makita ou Similar);</t>
  </si>
  <si>
    <t>Esmerilhadeira angular 4½”– (Makita ou Similar);</t>
  </si>
  <si>
    <t>Jogo de broca chata p madeira 3/8” a 1 ¼” ;</t>
  </si>
  <si>
    <t>Jogo de formão ¼”, ½”, ¾” e 1” ;</t>
  </si>
  <si>
    <t>Grampo sargento nº 2 ;</t>
  </si>
  <si>
    <t>Serra Tico-Tico (Makita ou Similar);</t>
  </si>
  <si>
    <t>Plaina elétrica (Makita ou Similar);</t>
  </si>
  <si>
    <t>Tupia portátil (Makita ou Similar), com maleta de fresas;</t>
  </si>
  <si>
    <t>Soprador térmico;</t>
  </si>
  <si>
    <t>Lava jato, com mangueira de 20m;</t>
  </si>
  <si>
    <t xml:space="preserve">Aspirador de pó profissional </t>
  </si>
  <si>
    <t>Conjunto de brocas aço rápido (3 a 12mm);</t>
  </si>
  <si>
    <t>Conjunto de brocas videa (4 a 15mm);</t>
  </si>
  <si>
    <t>Lanterna profissional (Rayovac ou similar).</t>
  </si>
  <si>
    <t>Talhadeira com empunhadura – 300 e 350mm;</t>
  </si>
  <si>
    <t>Ponteiro com empunhadura – 300mm;</t>
  </si>
  <si>
    <t>Pé–de-cabra;</t>
  </si>
  <si>
    <t>Esquadro</t>
  </si>
  <si>
    <t>Martelo;</t>
  </si>
  <si>
    <t>Martelo de borracha;</t>
  </si>
  <si>
    <t>Marreta de 1Kgf;</t>
  </si>
  <si>
    <t>Serrote 20” profissional (Starret ou similar)</t>
  </si>
  <si>
    <t>Trena 8m / 26” fita de aço (Starret ou similar);</t>
  </si>
  <si>
    <t>Trena 30m / ½” fita de fibra de vidro (Starret ou similar)</t>
  </si>
  <si>
    <t>Conjunto de Nível de bolha (Canto e tipo régua);</t>
  </si>
  <si>
    <t>Colher de pedreiro ;</t>
  </si>
  <si>
    <t>Desempenadeira em aço;</t>
  </si>
  <si>
    <t>Desempoladeira em madeira;</t>
  </si>
  <si>
    <t>Cortador de vidro, com diamante e depósito para querosene;</t>
  </si>
  <si>
    <t>Torno de bancada (morsa) n° 5;</t>
  </si>
  <si>
    <t>Conjunto de escadas autoportante de 5, 6 e 7 degraus;</t>
  </si>
  <si>
    <t>Jogo de tarraxas para PVC (½”, ¾”, 1”)</t>
  </si>
  <si>
    <t>Serra copo para aço ( 30, 38, 51 e 57mm), com suportes para furadeira;</t>
  </si>
  <si>
    <t>Baú para ferramentas básico em chapa de aço com cadeados;</t>
  </si>
  <si>
    <t>Rolo de lã de carneiro 23cm;</t>
  </si>
  <si>
    <t>Rolo de lã de carneiro 9cm;</t>
  </si>
  <si>
    <t>Conjunto de pincel (2” e 3”);</t>
  </si>
  <si>
    <t>Escova de aço com cabo de madeira;</t>
  </si>
  <si>
    <t>Carro de mão;</t>
  </si>
  <si>
    <t>Serra de Bancada, 1200 Watts, Macrotop ou similar</t>
  </si>
  <si>
    <t>Vara de manobra (3m)</t>
  </si>
  <si>
    <t>Detector de alta tensão sem contato - Tensão AC:240/2k/6k/11k/22k/33k/132/275kv</t>
  </si>
  <si>
    <t>Morsa de bancada para tubos R0 (10 – 60mm);</t>
  </si>
  <si>
    <t>TOTAL GERAL</t>
  </si>
  <si>
    <t>PROPORÇÃO DURAÇÃO CONTRATO</t>
  </si>
  <si>
    <t>PROPORÇÃO POR FUNCIONÁRIO</t>
  </si>
  <si>
    <t>Materiais (insumos)</t>
  </si>
  <si>
    <t>Equipamentos (ferramentas fixas e sob demanda)</t>
  </si>
  <si>
    <t>EPIs</t>
  </si>
  <si>
    <t>MATERIAIS DE CONSUMO/INSUMOS (MATERIAIS BÁSICOS)</t>
  </si>
  <si>
    <r>
      <t xml:space="preserve">CONSUMO </t>
    </r>
    <r>
      <rPr>
        <b/>
        <sz val="10"/>
        <rFont val="Calibri"/>
        <family val="2"/>
      </rPr>
      <t>MENSAL</t>
    </r>
    <r>
      <rPr>
        <sz val="10"/>
        <rFont val="Calibri"/>
        <family val="2"/>
      </rPr>
      <t xml:space="preserve"> ESTIMADO</t>
    </r>
  </si>
  <si>
    <t>R$ UNIT</t>
  </si>
  <si>
    <t>R$ PARCIAL</t>
  </si>
  <si>
    <t>QUANT.</t>
  </si>
  <si>
    <t>UNID.</t>
  </si>
  <si>
    <t>Borracha</t>
  </si>
  <si>
    <t>un</t>
  </si>
  <si>
    <t>Caneta</t>
  </si>
  <si>
    <t>Clips (caixa com 100 unidades)</t>
  </si>
  <si>
    <t>cx</t>
  </si>
  <si>
    <t>Desengordurante 5 litros</t>
  </si>
  <si>
    <t>Esponja de limpeza</t>
  </si>
  <si>
    <t>Estopa crua</t>
  </si>
  <si>
    <t>kg</t>
  </si>
  <si>
    <t>Fita de Teflon (veda rosca) 50m</t>
  </si>
  <si>
    <t>Fita isolante 3M Schoth - 20m</t>
  </si>
  <si>
    <t>Grampos (caixa com 5000 unidades)</t>
  </si>
  <si>
    <t>Lápis de marceneiro</t>
  </si>
  <si>
    <t>Lixa de madeira</t>
  </si>
  <si>
    <t>Lixa de massa</t>
  </si>
  <si>
    <t>Lixa de aço</t>
  </si>
  <si>
    <t>Óleo anticorrosivo (ref.: WD-40)</t>
  </si>
  <si>
    <t xml:space="preserve">Óleo antigripante (ref. : Withe lub) </t>
  </si>
  <si>
    <t>Limpa contatos eletrônicos (Wurth)</t>
  </si>
  <si>
    <t>Limpa contatos eletrônicos (Ação Imediata Quimatic)</t>
  </si>
  <si>
    <t>Álcool Isopropílico</t>
  </si>
  <si>
    <t>l</t>
  </si>
  <si>
    <t>Pincel de 1”</t>
  </si>
  <si>
    <t>Palha de aço</t>
  </si>
  <si>
    <t>Pano de chão</t>
  </si>
  <si>
    <t>Papel A4</t>
  </si>
  <si>
    <t>resma</t>
  </si>
  <si>
    <t>Parafusos, pregos e buchas plásticas</t>
  </si>
  <si>
    <t>vb</t>
  </si>
  <si>
    <t>Pasta para solda 110g</t>
  </si>
  <si>
    <t>Solda branca</t>
  </si>
  <si>
    <t>Kg</t>
  </si>
  <si>
    <t>Sabão em Pó</t>
  </si>
  <si>
    <t>Detergente líquido (Limpol ou Similar)</t>
  </si>
  <si>
    <t>Solvente</t>
  </si>
  <si>
    <t>Ácido Muriático</t>
  </si>
  <si>
    <t>Vaselina sólida 900g</t>
  </si>
  <si>
    <t>Luva de pano</t>
  </si>
  <si>
    <t>par</t>
  </si>
  <si>
    <t>Luva de borracha</t>
  </si>
  <si>
    <t>Lixa para esmerilhadeira</t>
  </si>
  <si>
    <t>Escovas para esmerilhadeira</t>
  </si>
  <si>
    <t>Serra para arco – 18 dentes</t>
  </si>
  <si>
    <t>Serra para arco – 24 dentes</t>
  </si>
  <si>
    <t>Serra para arco – 32 dentes</t>
  </si>
  <si>
    <t>Bateria de 9V</t>
  </si>
  <si>
    <t>Quant. Mensal por funcionário</t>
  </si>
  <si>
    <t>EQUIPAMENTOS, APARELHOS E FERRAMENTAL SOB DEMANDA</t>
  </si>
  <si>
    <t>LOCAL</t>
  </si>
  <si>
    <t>Termógrafo FLIR I3</t>
  </si>
  <si>
    <t>Analisador de energia, digital, para medição trifásica  AE-200</t>
  </si>
  <si>
    <t>Garra flexível AE-3000 (PARA ANALISADOR AE-200)</t>
  </si>
  <si>
    <t>Terrômetro Digital Portátil, MTR 1530 - Minipa ou equivalente</t>
  </si>
  <si>
    <t>Megômetro Digital Portátil,  MI2551 - Minipa ou equivalente</t>
  </si>
  <si>
    <t>Miliohmímetro Digital Pol-27</t>
  </si>
  <si>
    <t>Osciloscópio de bancada - 20 MHz - 2 canais - POLITERM</t>
  </si>
  <si>
    <t>Andaime 1,50m</t>
  </si>
  <si>
    <t>Escora metálica 5m</t>
  </si>
  <si>
    <t>Proporcional duração contrato</t>
  </si>
  <si>
    <t>Proporcional por funcionário</t>
  </si>
  <si>
    <t>EPI/SEGURANÇA</t>
  </si>
  <si>
    <r>
      <t xml:space="preserve">CONSUMO </t>
    </r>
    <r>
      <rPr>
        <b/>
        <sz val="10"/>
        <rFont val="Calibri"/>
        <family val="2"/>
      </rPr>
      <t>ANUAL</t>
    </r>
    <r>
      <rPr>
        <sz val="10"/>
        <rFont val="Calibri"/>
        <family val="2"/>
      </rPr>
      <t xml:space="preserve"> ESTIMADO</t>
    </r>
  </si>
  <si>
    <t>Cinto trava quedas (paraquedista)</t>
  </si>
  <si>
    <t>Talabarte para cinto em "Y"</t>
  </si>
  <si>
    <t>Capacete Branco com presilha tipo jugular</t>
  </si>
  <si>
    <t>Óculos de Proteção</t>
  </si>
  <si>
    <t>Protetor tipo abafador</t>
  </si>
  <si>
    <t>Plug para proteção auricular</t>
  </si>
  <si>
    <t>Cone de PVC (duas faixas)</t>
  </si>
  <si>
    <t>Protetor Facial acrílico para capacete</t>
  </si>
  <si>
    <t>Mascara respiratória - Carbografite, com dois cartuchos de reposição</t>
  </si>
  <si>
    <t>Roupa anti-chamas (Subestação)</t>
  </si>
  <si>
    <t>Consumo mensal por funcionário</t>
  </si>
  <si>
    <t>VALOR HOMEM</t>
  </si>
  <si>
    <t>QUADRO RESUMO - PLANILHAS DA ADMINISTRAÇÃO   ELABORADAS COM BASE NAS CONVENÇÕES COLETIVAS DE TRABALHO E NO CADERNO TÉCNICO 2013 DO MINISTÉRIO DO PLANEJAMENTO PARA O SERVIÇO DE LIMPEZA, UMA VEZ QUE NÃO HÁ CADERNO ESPECÍFICO PARA O SERVIÇO DE MANUTENÇÃO PREDIAL</t>
  </si>
  <si>
    <t>Outros (diárias em razão de deslocamento DPF/MOS)</t>
  </si>
  <si>
    <t>OUTROS(Visita Técnica do Engenheiro))</t>
  </si>
  <si>
    <t>Grupo VI, Esp.II</t>
  </si>
  <si>
    <t>Licitação Nº</t>
  </si>
  <si>
    <t>*80%</t>
  </si>
  <si>
    <t>OBS: Na elaboração de suas propostas, os licitantes deverão levar em consideração que os funcionários farão jus a adicional de periculosidade, cujo percentual é de 30% (trinta por cento), conforme Laudo Técnico, para os itens de 01 a 04 do termo de referência.</t>
  </si>
  <si>
    <t>Quantidade</t>
  </si>
  <si>
    <t>ITEM 04- Serviço de Manutenção Predial na SR/DPF/RN</t>
  </si>
  <si>
    <t>ITEM 03 - Serviço de Manutenção Predial na SR/DPF/RN</t>
  </si>
  <si>
    <t>ITEM 01 -EQUIPE PERMANENTE - MANUTENÇÃO PREDIAL</t>
  </si>
  <si>
    <r>
      <t>*</t>
    </r>
    <r>
      <rPr>
        <b/>
        <sz val="10"/>
        <rFont val="Arial"/>
        <family val="2"/>
      </rPr>
      <t>Observação</t>
    </r>
    <r>
      <rPr>
        <sz val="10"/>
        <rFont val="Arial"/>
      </rPr>
      <t xml:space="preserve">: No cálculo do custo das ferramentas/equipamentos, a Administração considerou o valor residual de 20% do valor de aquisição e distribuiu os 80% restantes ao longo de 60 meses divididos entre os 04 funcionários da equipe fixa. </t>
    </r>
    <r>
      <rPr>
        <b/>
        <sz val="10"/>
        <rFont val="Arial"/>
        <family val="2"/>
      </rPr>
      <t>A licitante deverá demonstrar para fins de análise da Administração a sua própria metodologia de cálculo para o item.</t>
    </r>
  </si>
  <si>
    <t>Para o valor anual de R$ 47.667,24 constante no item 5 EDITAL, considerou-se o BDI da Administração (17,07%). PORÉM a Licitante deverá informar o BDI proposto, o qual deverá ser menor ou igual a 17,07%. Assim, o valor para materiais não básicos será o resultante do valor fixo de R$ 40.715,22 estimado pela Administração acrescido do BDI proposto no certame pela Licitante.</t>
  </si>
  <si>
    <t>Peças e Materiais Não Básicos, de reposição e acessórios, a serem adquiridos pela CONTRATADA e empregados na manutenção predial das Unidades da Contratante, já incluso o BDI, nos termos previstos em Edital.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</si>
</sst>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dd/mm/yy;@"/>
    <numFmt numFmtId="166" formatCode="&quot;R$ &quot;#,##0.00"/>
    <numFmt numFmtId="167" formatCode="&quot;R$&quot;\ #,##0.00"/>
    <numFmt numFmtId="168" formatCode="00"/>
  </numFmts>
  <fonts count="20" x14ac:knownFonts="1">
    <font>
      <sz val="10"/>
      <name val="Arial"/>
    </font>
    <font>
      <sz val="10"/>
      <name val="Arial"/>
    </font>
    <font>
      <sz val="10"/>
      <name val="Courier New"/>
      <family val="3"/>
    </font>
    <font>
      <b/>
      <sz val="10"/>
      <name val="Courier New"/>
      <family val="3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Courier New"/>
      <family val="3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center" vertical="center"/>
      <protection locked="0"/>
    </xf>
    <xf numFmtId="10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10" fontId="3" fillId="0" borderId="0" xfId="0" applyNumberFormat="1" applyFont="1" applyBorder="1" applyAlignment="1" applyProtection="1">
      <alignment horizontal="center" vertical="center"/>
      <protection locked="0"/>
    </xf>
    <xf numFmtId="164" fontId="3" fillId="0" borderId="0" xfId="0" applyNumberFormat="1" applyFont="1" applyBorder="1" applyAlignment="1" applyProtection="1">
      <alignment vertical="center"/>
      <protection locked="0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10" fontId="3" fillId="0" borderId="1" xfId="0" applyNumberFormat="1" applyFont="1" applyBorder="1" applyAlignment="1" applyProtection="1">
      <alignment horizontal="center" vertical="center"/>
      <protection locked="0"/>
    </xf>
    <xf numFmtId="10" fontId="2" fillId="2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justify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top" wrapText="1"/>
    </xf>
    <xf numFmtId="166" fontId="3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vertical="center"/>
      <protection locked="0"/>
    </xf>
    <xf numFmtId="166" fontId="3" fillId="0" borderId="1" xfId="0" applyNumberFormat="1" applyFont="1" applyFill="1" applyBorder="1" applyAlignment="1" applyProtection="1">
      <alignment vertical="center"/>
      <protection locked="0"/>
    </xf>
    <xf numFmtId="13" fontId="2" fillId="0" borderId="0" xfId="0" applyNumberFormat="1" applyFont="1" applyBorder="1" applyAlignment="1" applyProtection="1">
      <alignment vertical="center"/>
      <protection locked="0"/>
    </xf>
    <xf numFmtId="166" fontId="3" fillId="0" borderId="1" xfId="0" applyNumberFormat="1" applyFont="1" applyFill="1" applyBorder="1" applyAlignment="1" applyProtection="1">
      <alignment horizontal="distributed" vertical="center"/>
      <protection locked="0"/>
    </xf>
    <xf numFmtId="164" fontId="3" fillId="0" borderId="1" xfId="0" applyNumberFormat="1" applyFont="1" applyFill="1" applyBorder="1" applyAlignment="1" applyProtection="1">
      <alignment horizontal="distributed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67" fontId="3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4" fontId="8" fillId="3" borderId="1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43" fontId="0" fillId="0" borderId="0" xfId="0" applyNumberFormat="1"/>
    <xf numFmtId="0" fontId="7" fillId="0" borderId="0" xfId="0" applyFont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0" fillId="0" borderId="0" xfId="0" applyNumberFormat="1" applyBorder="1"/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164" fontId="16" fillId="0" borderId="5" xfId="1" applyFont="1" applyBorder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164" fontId="16" fillId="0" borderId="1" xfId="1" applyFont="1" applyBorder="1"/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44" fontId="16" fillId="0" borderId="0" xfId="0" applyNumberFormat="1" applyFont="1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/>
    </xf>
    <xf numFmtId="164" fontId="16" fillId="0" borderId="0" xfId="1" applyFont="1" applyFill="1" applyBorder="1" applyAlignment="1">
      <alignment horizontal="center" vertical="center"/>
    </xf>
    <xf numFmtId="0" fontId="0" fillId="0" borderId="0" xfId="0" applyFill="1"/>
    <xf numFmtId="0" fontId="16" fillId="0" borderId="0" xfId="0" applyFont="1" applyFill="1"/>
    <xf numFmtId="44" fontId="0" fillId="0" borderId="0" xfId="0" applyNumberFormat="1" applyFill="1" applyAlignment="1">
      <alignment horizontal="center" vertical="center"/>
    </xf>
    <xf numFmtId="44" fontId="0" fillId="0" borderId="0" xfId="0" applyNumberFormat="1"/>
    <xf numFmtId="0" fontId="15" fillId="0" borderId="0" xfId="0" applyFont="1" applyAlignment="1">
      <alignment horizontal="left" vertical="center"/>
    </xf>
    <xf numFmtId="164" fontId="16" fillId="0" borderId="1" xfId="1" applyFont="1" applyBorder="1" applyAlignment="1">
      <alignment horizontal="center" vertical="center"/>
    </xf>
    <xf numFmtId="164" fontId="16" fillId="0" borderId="5" xfId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14" fontId="2" fillId="3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9" fontId="8" fillId="0" borderId="0" xfId="0" applyNumberFormat="1" applyFont="1" applyAlignment="1">
      <alignment horizontal="right"/>
    </xf>
    <xf numFmtId="0" fontId="0" fillId="0" borderId="0" xfId="0" applyAlignmen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7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5" borderId="6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6" borderId="6" xfId="0" applyFont="1" applyFill="1" applyBorder="1" applyAlignment="1" applyProtection="1">
      <alignment horizontal="center" vertical="center" wrapText="1"/>
      <protection locked="0"/>
    </xf>
    <xf numFmtId="0" fontId="3" fillId="6" borderId="0" xfId="0" applyFont="1" applyFill="1" applyBorder="1" applyAlignment="1" applyProtection="1">
      <alignment horizontal="center" vertical="center" wrapText="1"/>
      <protection locked="0"/>
    </xf>
    <xf numFmtId="0" fontId="3" fillId="6" borderId="9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top" wrapText="1"/>
    </xf>
    <xf numFmtId="166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166" fontId="2" fillId="0" borderId="8" xfId="0" applyNumberFormat="1" applyFont="1" applyBorder="1" applyAlignment="1" applyProtection="1">
      <alignment horizontal="center" vertical="center"/>
      <protection locked="0"/>
    </xf>
    <xf numFmtId="166" fontId="2" fillId="0" borderId="4" xfId="0" applyNumberFormat="1" applyFont="1" applyBorder="1" applyAlignment="1" applyProtection="1">
      <alignment horizontal="center" vertical="center"/>
      <protection locked="0"/>
    </xf>
    <xf numFmtId="4" fontId="2" fillId="0" borderId="8" xfId="0" applyNumberFormat="1" applyFont="1" applyBorder="1" applyAlignment="1" applyProtection="1">
      <alignment horizontal="center" vertical="center"/>
      <protection locked="0"/>
    </xf>
    <xf numFmtId="4" fontId="2" fillId="0" borderId="4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166" fontId="3" fillId="0" borderId="8" xfId="0" applyNumberFormat="1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66" fontId="2" fillId="0" borderId="2" xfId="0" applyNumberFormat="1" applyFont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3" fillId="7" borderId="0" xfId="0" applyFont="1" applyFill="1" applyBorder="1" applyAlignment="1" applyProtection="1">
      <alignment horizontal="center" vertical="center" wrapText="1"/>
      <protection locked="0"/>
    </xf>
    <xf numFmtId="0" fontId="3" fillId="7" borderId="9" xfId="0" applyFont="1" applyFill="1" applyBorder="1" applyAlignment="1" applyProtection="1">
      <alignment horizontal="center" vertical="center" wrapText="1"/>
      <protection locked="0"/>
    </xf>
    <xf numFmtId="0" fontId="3" fillId="8" borderId="6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Border="1" applyAlignment="1" applyProtection="1">
      <alignment horizontal="center" vertical="center" wrapText="1"/>
      <protection locked="0"/>
    </xf>
    <xf numFmtId="0" fontId="3" fillId="8" borderId="9" xfId="0" applyFont="1" applyFill="1" applyBorder="1" applyAlignment="1" applyProtection="1">
      <alignment horizontal="center" vertical="center" wrapText="1"/>
      <protection locked="0"/>
    </xf>
    <xf numFmtId="0" fontId="18" fillId="4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right" vertical="center"/>
    </xf>
    <xf numFmtId="0" fontId="8" fillId="9" borderId="3" xfId="0" applyFont="1" applyFill="1" applyBorder="1" applyAlignment="1">
      <alignment horizontal="justify" vertical="justify" wrapText="1"/>
    </xf>
    <xf numFmtId="0" fontId="8" fillId="9" borderId="7" xfId="0" applyFont="1" applyFill="1" applyBorder="1" applyAlignment="1">
      <alignment horizontal="justify" vertical="justify" wrapText="1"/>
    </xf>
    <xf numFmtId="0" fontId="8" fillId="9" borderId="5" xfId="0" applyFont="1" applyFill="1" applyBorder="1" applyAlignment="1">
      <alignment horizontal="justify" vertical="justify" wrapText="1"/>
    </xf>
    <xf numFmtId="9" fontId="8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tabSelected="1" topLeftCell="A4" zoomScaleNormal="100" workbookViewId="0">
      <selection activeCell="C9" sqref="C9"/>
    </sheetView>
  </sheetViews>
  <sheetFormatPr defaultRowHeight="14.25" x14ac:dyDescent="0.2"/>
  <cols>
    <col min="1" max="1" width="9.7109375" style="53" customWidth="1"/>
    <col min="2" max="2" width="9.140625" style="53"/>
    <col min="3" max="3" width="34.85546875" style="53" customWidth="1"/>
    <col min="4" max="4" width="23" style="53" customWidth="1"/>
    <col min="5" max="5" width="16.85546875" style="53" customWidth="1"/>
    <col min="6" max="6" width="10.7109375" style="53" customWidth="1"/>
    <col min="7" max="7" width="11.140625" style="53" customWidth="1"/>
    <col min="8" max="16" width="9.140625" style="53"/>
    <col min="17" max="17" width="0.28515625" style="53" customWidth="1"/>
    <col min="18" max="16384" width="9.140625" style="53"/>
  </cols>
  <sheetData>
    <row r="1" spans="1:17" ht="75" customHeight="1" x14ac:dyDescent="0.2">
      <c r="A1" s="126" t="s">
        <v>356</v>
      </c>
      <c r="B1" s="126"/>
      <c r="C1" s="126"/>
      <c r="D1" s="126"/>
      <c r="E1" s="126"/>
      <c r="F1" s="126"/>
      <c r="G1" s="126"/>
    </row>
    <row r="2" spans="1:17" ht="55.5" customHeight="1" x14ac:dyDescent="0.2">
      <c r="A2" s="51" t="s">
        <v>134</v>
      </c>
      <c r="B2" s="51" t="s">
        <v>135</v>
      </c>
      <c r="C2" s="51" t="s">
        <v>120</v>
      </c>
      <c r="D2" s="51" t="s">
        <v>137</v>
      </c>
      <c r="E2" s="51" t="s">
        <v>355</v>
      </c>
      <c r="F2" s="52" t="s">
        <v>136</v>
      </c>
      <c r="G2" s="52" t="s">
        <v>139</v>
      </c>
    </row>
    <row r="3" spans="1:17" ht="69" customHeight="1" x14ac:dyDescent="0.2">
      <c r="A3" s="128">
        <v>1</v>
      </c>
      <c r="B3" s="128">
        <v>1</v>
      </c>
      <c r="C3" s="128" t="s">
        <v>142</v>
      </c>
      <c r="D3" s="54" t="s">
        <v>146</v>
      </c>
      <c r="E3" s="54">
        <f>ENCARREGADO!D136</f>
        <v>0</v>
      </c>
      <c r="F3" s="55">
        <f>ENCARREGADO!D136</f>
        <v>0</v>
      </c>
      <c r="G3" s="55">
        <f>F3*12</f>
        <v>0</v>
      </c>
    </row>
    <row r="4" spans="1:17" ht="64.5" customHeight="1" x14ac:dyDescent="0.2">
      <c r="A4" s="129"/>
      <c r="B4" s="129"/>
      <c r="C4" s="129"/>
      <c r="D4" s="54" t="s">
        <v>151</v>
      </c>
      <c r="E4" s="54">
        <f>OFICIAL!D135</f>
        <v>0</v>
      </c>
      <c r="F4" s="55">
        <f>OFICIAL!D136</f>
        <v>0</v>
      </c>
      <c r="G4" s="55">
        <f>F4*12</f>
        <v>0</v>
      </c>
    </row>
    <row r="5" spans="1:17" ht="62.25" customHeight="1" x14ac:dyDescent="0.2">
      <c r="A5" s="129"/>
      <c r="B5" s="130"/>
      <c r="C5" s="130"/>
      <c r="D5" s="54" t="s">
        <v>159</v>
      </c>
      <c r="E5" s="54">
        <f>'TÉCNICO MAT ELET'!D135</f>
        <v>0</v>
      </c>
      <c r="F5" s="55">
        <f>'TÉCNICO MAT ELET'!D136</f>
        <v>0</v>
      </c>
      <c r="G5" s="55">
        <f>F5*12</f>
        <v>0</v>
      </c>
    </row>
    <row r="6" spans="1:17" ht="82.5" customHeight="1" x14ac:dyDescent="0.2">
      <c r="A6" s="129"/>
      <c r="B6" s="54">
        <v>2</v>
      </c>
      <c r="C6" s="56" t="s">
        <v>143</v>
      </c>
      <c r="D6" s="54" t="s">
        <v>160</v>
      </c>
      <c r="E6" s="54">
        <f>'TÉCNICO ESPEC.'!D138</f>
        <v>0</v>
      </c>
      <c r="F6" s="55">
        <f>G6/12</f>
        <v>0</v>
      </c>
      <c r="G6" s="55">
        <f>E6*720</f>
        <v>0</v>
      </c>
    </row>
    <row r="7" spans="1:17" ht="84" customHeight="1" x14ac:dyDescent="0.2">
      <c r="A7" s="129"/>
      <c r="B7" s="54">
        <v>3</v>
      </c>
      <c r="C7" s="56" t="s">
        <v>144</v>
      </c>
      <c r="D7" s="111" t="s">
        <v>167</v>
      </c>
      <c r="E7" s="54">
        <f>'PROFISSIONAL QUAL'!D138</f>
        <v>0</v>
      </c>
      <c r="F7" s="55">
        <f>G7/12</f>
        <v>0</v>
      </c>
      <c r="G7" s="55">
        <f>E7*1440</f>
        <v>0</v>
      </c>
    </row>
    <row r="8" spans="1:17" ht="63.75" customHeight="1" x14ac:dyDescent="0.2">
      <c r="A8" s="129"/>
      <c r="B8" s="54">
        <v>4</v>
      </c>
      <c r="C8" s="56" t="s">
        <v>145</v>
      </c>
      <c r="D8" s="59" t="s">
        <v>168</v>
      </c>
      <c r="E8" s="112">
        <f>AJUDANTE!D138</f>
        <v>0</v>
      </c>
      <c r="F8" s="55">
        <f>G8/12</f>
        <v>0</v>
      </c>
      <c r="G8" s="55">
        <f>E8*480</f>
        <v>0</v>
      </c>
    </row>
    <row r="9" spans="1:17" ht="75" customHeight="1" x14ac:dyDescent="0.2">
      <c r="A9" s="130"/>
      <c r="B9" s="54">
        <v>5</v>
      </c>
      <c r="C9" s="56" t="s">
        <v>369</v>
      </c>
      <c r="D9" s="109">
        <v>40715.22</v>
      </c>
      <c r="E9" s="109"/>
      <c r="F9" s="110"/>
      <c r="G9" s="110"/>
      <c r="H9" s="123" t="s">
        <v>368</v>
      </c>
      <c r="I9" s="124"/>
      <c r="J9" s="124"/>
      <c r="K9" s="124"/>
      <c r="L9" s="124"/>
      <c r="M9" s="124"/>
      <c r="N9" s="124"/>
      <c r="O9" s="124"/>
      <c r="P9" s="124"/>
      <c r="Q9" s="124"/>
    </row>
    <row r="10" spans="1:17" ht="57.75" customHeight="1" x14ac:dyDescent="0.2">
      <c r="A10" s="125" t="s">
        <v>138</v>
      </c>
      <c r="B10" s="125"/>
      <c r="C10" s="125"/>
      <c r="D10" s="125"/>
      <c r="E10" s="57"/>
      <c r="F10" s="55">
        <f>SUM(F3:F9)</f>
        <v>0</v>
      </c>
      <c r="G10" s="55">
        <f>SUM(G3:G9)</f>
        <v>0</v>
      </c>
    </row>
    <row r="12" spans="1:17" ht="14.25" customHeight="1" x14ac:dyDescent="0.2">
      <c r="A12" s="127" t="s">
        <v>362</v>
      </c>
      <c r="B12" s="127"/>
      <c r="C12" s="127"/>
      <c r="D12" s="127"/>
      <c r="E12" s="127"/>
      <c r="F12" s="127"/>
      <c r="G12" s="127"/>
    </row>
    <row r="13" spans="1:17" ht="14.25" customHeight="1" x14ac:dyDescent="0.2">
      <c r="A13" s="127"/>
      <c r="B13" s="127"/>
      <c r="C13" s="127"/>
      <c r="D13" s="127"/>
      <c r="E13" s="127"/>
      <c r="F13" s="127"/>
      <c r="G13" s="127"/>
    </row>
    <row r="14" spans="1:17" ht="14.25" customHeight="1" x14ac:dyDescent="0.2">
      <c r="A14" s="127"/>
      <c r="B14" s="127"/>
      <c r="C14" s="127"/>
      <c r="D14" s="127"/>
      <c r="E14" s="127"/>
      <c r="F14" s="127"/>
      <c r="G14" s="127"/>
    </row>
    <row r="15" spans="1:17" ht="14.25" customHeight="1" x14ac:dyDescent="0.2">
      <c r="A15" s="127"/>
      <c r="B15" s="127"/>
      <c r="C15" s="127"/>
      <c r="D15" s="127"/>
      <c r="E15" s="127"/>
      <c r="F15" s="127"/>
      <c r="G15" s="127"/>
    </row>
    <row r="18" ht="13.5" customHeight="1" x14ac:dyDescent="0.2"/>
    <row r="26" ht="13.5" customHeight="1" x14ac:dyDescent="0.2"/>
    <row r="102" ht="12.75" customHeight="1" x14ac:dyDescent="0.2"/>
    <row r="103" ht="12.75" customHeight="1" x14ac:dyDescent="0.2"/>
  </sheetData>
  <mergeCells count="7">
    <mergeCell ref="H9:Q9"/>
    <mergeCell ref="A10:D10"/>
    <mergeCell ref="A1:G1"/>
    <mergeCell ref="A12:G15"/>
    <mergeCell ref="C3:C5"/>
    <mergeCell ref="A3:A9"/>
    <mergeCell ref="B3:B5"/>
  </mergeCells>
  <printOptions horizontalCentered="1"/>
  <pageMargins left="0.7" right="0.7" top="0.75" bottom="0.75" header="0.3" footer="0.3"/>
  <pageSetup paperSize="9" scale="6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RowHeight="12.75" x14ac:dyDescent="0.2"/>
  <cols>
    <col min="2" max="2" width="57" customWidth="1"/>
    <col min="3" max="3" width="18.85546875" customWidth="1"/>
    <col min="4" max="4" width="14.5703125" customWidth="1"/>
    <col min="5" max="5" width="19.28515625" customWidth="1"/>
    <col min="6" max="6" width="14.42578125" customWidth="1"/>
  </cols>
  <sheetData>
    <row r="1" spans="1:7" ht="30" x14ac:dyDescent="0.2">
      <c r="A1" s="94" t="s">
        <v>135</v>
      </c>
      <c r="B1" s="61" t="s">
        <v>329</v>
      </c>
      <c r="C1" s="94" t="s">
        <v>363</v>
      </c>
      <c r="D1" s="94" t="s">
        <v>173</v>
      </c>
      <c r="E1" s="121" t="s">
        <v>138</v>
      </c>
      <c r="F1" s="95" t="s">
        <v>330</v>
      </c>
      <c r="G1" s="96"/>
    </row>
    <row r="2" spans="1:7" x14ac:dyDescent="0.2">
      <c r="A2" s="97">
        <v>1</v>
      </c>
      <c r="B2" s="98" t="s">
        <v>331</v>
      </c>
      <c r="C2" s="99">
        <v>1</v>
      </c>
      <c r="D2" s="99" t="s">
        <v>141</v>
      </c>
      <c r="E2" s="100"/>
      <c r="F2" s="101"/>
      <c r="G2" s="102"/>
    </row>
    <row r="3" spans="1:7" x14ac:dyDescent="0.2">
      <c r="A3" s="97">
        <v>2</v>
      </c>
      <c r="B3" s="98" t="s">
        <v>332</v>
      </c>
      <c r="C3" s="99">
        <v>1</v>
      </c>
      <c r="D3" s="99" t="s">
        <v>141</v>
      </c>
      <c r="E3" s="100"/>
      <c r="F3" s="101"/>
    </row>
    <row r="4" spans="1:7" x14ac:dyDescent="0.2">
      <c r="A4" s="97">
        <v>3</v>
      </c>
      <c r="B4" s="98" t="s">
        <v>333</v>
      </c>
      <c r="C4" s="122">
        <v>3</v>
      </c>
      <c r="D4" s="99" t="s">
        <v>141</v>
      </c>
      <c r="E4" s="100"/>
      <c r="F4" s="101"/>
      <c r="G4" s="102"/>
    </row>
    <row r="5" spans="1:7" x14ac:dyDescent="0.2">
      <c r="A5" s="97">
        <v>4</v>
      </c>
      <c r="B5" s="98" t="s">
        <v>334</v>
      </c>
      <c r="C5" s="99">
        <v>1</v>
      </c>
      <c r="D5" s="99" t="s">
        <v>141</v>
      </c>
      <c r="E5" s="100"/>
      <c r="F5" s="101"/>
      <c r="G5" s="102"/>
    </row>
    <row r="6" spans="1:7" x14ac:dyDescent="0.2">
      <c r="A6" s="97">
        <v>5</v>
      </c>
      <c r="B6" s="98" t="s">
        <v>335</v>
      </c>
      <c r="C6" s="99">
        <v>1</v>
      </c>
      <c r="D6" s="99" t="s">
        <v>141</v>
      </c>
      <c r="E6" s="100"/>
      <c r="F6" s="101"/>
      <c r="G6" s="102"/>
    </row>
    <row r="7" spans="1:7" x14ac:dyDescent="0.2">
      <c r="A7" s="97">
        <v>6</v>
      </c>
      <c r="B7" s="98" t="s">
        <v>336</v>
      </c>
      <c r="C7" s="99">
        <v>1</v>
      </c>
      <c r="D7" s="99" t="s">
        <v>141</v>
      </c>
      <c r="E7" s="100"/>
      <c r="F7" s="101"/>
      <c r="G7" s="102"/>
    </row>
    <row r="8" spans="1:7" x14ac:dyDescent="0.2">
      <c r="A8" s="97">
        <v>7</v>
      </c>
      <c r="B8" s="98" t="s">
        <v>337</v>
      </c>
      <c r="C8" s="99">
        <v>1</v>
      </c>
      <c r="D8" s="99" t="s">
        <v>141</v>
      </c>
      <c r="E8" s="100"/>
      <c r="F8" s="101"/>
      <c r="G8" s="102"/>
    </row>
    <row r="9" spans="1:7" x14ac:dyDescent="0.2">
      <c r="A9" s="97">
        <v>8</v>
      </c>
      <c r="B9" s="98" t="s">
        <v>338</v>
      </c>
      <c r="C9" s="122">
        <v>12</v>
      </c>
      <c r="D9" s="99" t="s">
        <v>141</v>
      </c>
      <c r="E9" s="100"/>
      <c r="F9" s="101"/>
      <c r="G9" s="103"/>
    </row>
    <row r="10" spans="1:7" x14ac:dyDescent="0.2">
      <c r="A10" s="97">
        <v>9</v>
      </c>
      <c r="B10" s="98" t="s">
        <v>339</v>
      </c>
      <c r="C10" s="122">
        <v>12</v>
      </c>
      <c r="D10" s="99" t="s">
        <v>141</v>
      </c>
      <c r="E10" s="100"/>
      <c r="F10" s="101"/>
      <c r="G10" s="103"/>
    </row>
    <row r="11" spans="1:7" x14ac:dyDescent="0.2">
      <c r="E11" s="104">
        <f>SUM(E2:E10)</f>
        <v>0</v>
      </c>
    </row>
    <row r="12" spans="1:7" x14ac:dyDescent="0.2">
      <c r="C12" s="207" t="s">
        <v>361</v>
      </c>
      <c r="D12" s="208"/>
      <c r="E12" s="105">
        <f>E11*0.8</f>
        <v>0</v>
      </c>
    </row>
    <row r="13" spans="1:7" x14ac:dyDescent="0.2">
      <c r="C13" s="209" t="s">
        <v>340</v>
      </c>
      <c r="D13" s="209"/>
      <c r="E13" s="105">
        <f>E12/60</f>
        <v>0</v>
      </c>
    </row>
    <row r="14" spans="1:7" x14ac:dyDescent="0.2">
      <c r="C14" s="209" t="s">
        <v>341</v>
      </c>
      <c r="D14" s="209"/>
      <c r="E14" s="105">
        <f>E13/4</f>
        <v>0</v>
      </c>
    </row>
    <row r="16" spans="1:7" ht="12.75" customHeight="1" x14ac:dyDescent="0.2">
      <c r="B16" s="204" t="s">
        <v>367</v>
      </c>
    </row>
    <row r="17" spans="2:2" x14ac:dyDescent="0.2">
      <c r="B17" s="205"/>
    </row>
    <row r="18" spans="2:2" x14ac:dyDescent="0.2">
      <c r="B18" s="205"/>
    </row>
    <row r="19" spans="2:2" x14ac:dyDescent="0.2">
      <c r="B19" s="205"/>
    </row>
    <row r="20" spans="2:2" x14ac:dyDescent="0.2">
      <c r="B20" s="205"/>
    </row>
    <row r="21" spans="2:2" x14ac:dyDescent="0.2">
      <c r="B21" s="206"/>
    </row>
  </sheetData>
  <mergeCells count="4">
    <mergeCell ref="C12:D12"/>
    <mergeCell ref="C13:D13"/>
    <mergeCell ref="C14:D14"/>
    <mergeCell ref="B16:B21"/>
  </mergeCells>
  <pageMargins left="0.511811024" right="0.511811024" top="0.78740157499999996" bottom="0.78740157499999996" header="0.31496062000000002" footer="0.31496062000000002"/>
  <pageSetup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L23" sqref="L23"/>
    </sheetView>
  </sheetViews>
  <sheetFormatPr defaultRowHeight="12.75" x14ac:dyDescent="0.2"/>
  <cols>
    <col min="1" max="1" width="47.85546875" customWidth="1"/>
    <col min="2" max="2" width="17.85546875" customWidth="1"/>
    <col min="3" max="3" width="14.28515625" customWidth="1"/>
    <col min="4" max="4" width="15.140625" customWidth="1"/>
    <col min="5" max="5" width="14.85546875" customWidth="1"/>
  </cols>
  <sheetData>
    <row r="1" spans="1:14" ht="12.75" customHeight="1" x14ac:dyDescent="0.2">
      <c r="A1" s="201" t="s">
        <v>342</v>
      </c>
      <c r="B1" s="195" t="s">
        <v>343</v>
      </c>
      <c r="C1" s="195"/>
      <c r="D1" s="196" t="s">
        <v>278</v>
      </c>
      <c r="E1" s="196" t="s">
        <v>279</v>
      </c>
      <c r="F1" s="106"/>
      <c r="G1" s="83"/>
      <c r="H1" s="83"/>
      <c r="I1" s="83"/>
      <c r="J1" s="83"/>
      <c r="K1" s="83"/>
      <c r="L1" s="83"/>
      <c r="M1" s="83"/>
      <c r="N1" s="83"/>
    </row>
    <row r="2" spans="1:14" x14ac:dyDescent="0.2">
      <c r="A2" s="201"/>
      <c r="B2" s="120" t="s">
        <v>280</v>
      </c>
      <c r="C2" s="120" t="s">
        <v>281</v>
      </c>
      <c r="D2" s="197"/>
      <c r="E2" s="197"/>
      <c r="F2" s="106"/>
      <c r="G2" s="83"/>
      <c r="H2" s="83"/>
      <c r="I2" s="83"/>
      <c r="J2" s="83"/>
      <c r="K2" s="83"/>
      <c r="L2" s="83"/>
      <c r="M2" s="83"/>
      <c r="N2" s="83"/>
    </row>
    <row r="3" spans="1:14" x14ac:dyDescent="0.2">
      <c r="A3" s="85" t="s">
        <v>344</v>
      </c>
      <c r="B3" s="86">
        <v>2</v>
      </c>
      <c r="C3" s="86" t="s">
        <v>283</v>
      </c>
      <c r="D3" s="87"/>
      <c r="E3" s="87">
        <f>SUM(D3*B3)</f>
        <v>0</v>
      </c>
      <c r="F3" s="106"/>
      <c r="G3" s="83"/>
      <c r="H3" s="83"/>
      <c r="I3" s="83"/>
      <c r="J3" s="83"/>
      <c r="K3" s="83"/>
      <c r="L3" s="83"/>
      <c r="M3" s="83"/>
      <c r="N3" s="83"/>
    </row>
    <row r="4" spans="1:14" x14ac:dyDescent="0.2">
      <c r="A4" s="88" t="s">
        <v>345</v>
      </c>
      <c r="B4" s="89">
        <v>2</v>
      </c>
      <c r="C4" s="89" t="s">
        <v>283</v>
      </c>
      <c r="D4" s="90"/>
      <c r="E4" s="87">
        <f t="shared" ref="E4:E12" si="0">SUM(D4*B4)</f>
        <v>0</v>
      </c>
      <c r="F4" s="106"/>
      <c r="G4" s="83"/>
      <c r="H4" s="83"/>
      <c r="I4" s="83"/>
      <c r="J4" s="83"/>
      <c r="K4" s="83"/>
      <c r="L4" s="83"/>
      <c r="M4" s="83"/>
      <c r="N4" s="83"/>
    </row>
    <row r="5" spans="1:14" x14ac:dyDescent="0.2">
      <c r="A5" s="88" t="s">
        <v>346</v>
      </c>
      <c r="B5" s="89">
        <v>4</v>
      </c>
      <c r="C5" s="89" t="s">
        <v>283</v>
      </c>
      <c r="D5" s="90"/>
      <c r="E5" s="87">
        <f t="shared" si="0"/>
        <v>0</v>
      </c>
      <c r="F5" s="106"/>
      <c r="G5" s="83"/>
      <c r="H5" s="83"/>
      <c r="I5" s="83"/>
      <c r="J5" s="83"/>
      <c r="K5" s="83"/>
      <c r="L5" s="83"/>
      <c r="M5" s="83"/>
      <c r="N5" s="83"/>
    </row>
    <row r="6" spans="1:14" x14ac:dyDescent="0.2">
      <c r="A6" s="88" t="s">
        <v>347</v>
      </c>
      <c r="B6" s="89">
        <v>8</v>
      </c>
      <c r="C6" s="89" t="s">
        <v>283</v>
      </c>
      <c r="D6" s="90"/>
      <c r="E6" s="87">
        <f t="shared" si="0"/>
        <v>0</v>
      </c>
      <c r="F6" s="106"/>
      <c r="G6" s="83"/>
      <c r="H6" s="83"/>
      <c r="I6" s="83"/>
      <c r="J6" s="83"/>
      <c r="K6" s="83"/>
      <c r="L6" s="83"/>
      <c r="M6" s="83"/>
      <c r="N6" s="83"/>
    </row>
    <row r="7" spans="1:14" x14ac:dyDescent="0.2">
      <c r="A7" s="88" t="s">
        <v>348</v>
      </c>
      <c r="B7" s="89">
        <v>4</v>
      </c>
      <c r="C7" s="89" t="s">
        <v>283</v>
      </c>
      <c r="D7" s="90"/>
      <c r="E7" s="87">
        <f t="shared" si="0"/>
        <v>0</v>
      </c>
      <c r="F7" s="106"/>
      <c r="G7" s="83"/>
      <c r="H7" s="83"/>
      <c r="I7" s="83"/>
      <c r="J7" s="83"/>
      <c r="K7" s="83"/>
      <c r="L7" s="83"/>
      <c r="M7" s="83"/>
      <c r="N7" s="83"/>
    </row>
    <row r="8" spans="1:14" x14ac:dyDescent="0.2">
      <c r="A8" s="88" t="s">
        <v>349</v>
      </c>
      <c r="B8" s="89">
        <v>16</v>
      </c>
      <c r="C8" s="89" t="s">
        <v>283</v>
      </c>
      <c r="D8" s="90"/>
      <c r="E8" s="87">
        <f t="shared" si="0"/>
        <v>0</v>
      </c>
      <c r="F8" s="106"/>
      <c r="G8" s="83"/>
      <c r="H8" s="83"/>
      <c r="I8" s="83"/>
      <c r="J8" s="83"/>
      <c r="K8" s="83"/>
      <c r="L8" s="83"/>
      <c r="M8" s="83"/>
      <c r="N8" s="83"/>
    </row>
    <row r="9" spans="1:14" x14ac:dyDescent="0.2">
      <c r="A9" s="91" t="s">
        <v>350</v>
      </c>
      <c r="B9" s="92">
        <v>6</v>
      </c>
      <c r="C9" s="89" t="s">
        <v>283</v>
      </c>
      <c r="D9" s="90"/>
      <c r="E9" s="87">
        <f t="shared" si="0"/>
        <v>0</v>
      </c>
      <c r="F9" s="106"/>
      <c r="G9" s="83"/>
      <c r="H9" s="83"/>
      <c r="I9" s="83"/>
      <c r="J9" s="83"/>
      <c r="K9" s="83"/>
      <c r="L9" s="83"/>
      <c r="M9" s="83"/>
      <c r="N9" s="83"/>
    </row>
    <row r="10" spans="1:14" x14ac:dyDescent="0.2">
      <c r="A10" s="91" t="s">
        <v>351</v>
      </c>
      <c r="B10" s="92">
        <v>2</v>
      </c>
      <c r="C10" s="89" t="s">
        <v>283</v>
      </c>
      <c r="D10" s="90"/>
      <c r="E10" s="87">
        <f t="shared" si="0"/>
        <v>0</v>
      </c>
      <c r="F10" s="106"/>
      <c r="G10" s="83"/>
      <c r="H10" s="83"/>
      <c r="I10" s="83"/>
      <c r="J10" s="83"/>
      <c r="K10" s="83"/>
      <c r="L10" s="83"/>
      <c r="M10" s="83"/>
      <c r="N10" s="83"/>
    </row>
    <row r="11" spans="1:14" ht="25.5" x14ac:dyDescent="0.2">
      <c r="A11" s="91" t="s">
        <v>352</v>
      </c>
      <c r="B11" s="92">
        <v>2</v>
      </c>
      <c r="C11" s="89" t="s">
        <v>283</v>
      </c>
      <c r="D11" s="107"/>
      <c r="E11" s="108">
        <f t="shared" si="0"/>
        <v>0</v>
      </c>
      <c r="F11" s="106"/>
      <c r="G11" s="83"/>
      <c r="H11" s="83"/>
      <c r="I11" s="83"/>
      <c r="J11" s="83"/>
      <c r="K11" s="83"/>
      <c r="L11" s="83"/>
      <c r="M11" s="83"/>
      <c r="N11" s="83"/>
    </row>
    <row r="12" spans="1:14" x14ac:dyDescent="0.2">
      <c r="A12" s="91" t="s">
        <v>353</v>
      </c>
      <c r="B12" s="92">
        <v>1</v>
      </c>
      <c r="C12" s="89" t="s">
        <v>283</v>
      </c>
      <c r="D12" s="107"/>
      <c r="E12" s="108">
        <f t="shared" si="0"/>
        <v>0</v>
      </c>
      <c r="F12" s="106"/>
      <c r="G12" s="83"/>
      <c r="H12" s="83"/>
      <c r="I12" s="83"/>
      <c r="J12" s="83"/>
      <c r="K12" s="83"/>
      <c r="L12" s="83"/>
      <c r="M12" s="83"/>
      <c r="N12" s="83"/>
    </row>
    <row r="13" spans="1:14" x14ac:dyDescent="0.2">
      <c r="A13" s="91"/>
      <c r="B13" s="92"/>
      <c r="C13" s="89"/>
      <c r="D13" s="90"/>
      <c r="E13" s="87"/>
      <c r="F13" s="82"/>
      <c r="G13" s="83"/>
      <c r="H13" s="83"/>
      <c r="I13" s="83"/>
      <c r="J13" s="83"/>
      <c r="K13" s="83"/>
      <c r="L13" s="83"/>
      <c r="M13" s="83"/>
      <c r="N13" s="83"/>
    </row>
    <row r="14" spans="1:14" x14ac:dyDescent="0.2">
      <c r="A14" s="91"/>
      <c r="B14" s="92"/>
      <c r="C14" s="89"/>
      <c r="D14" s="90"/>
      <c r="E14" s="87"/>
      <c r="F14" s="82"/>
      <c r="G14" s="83"/>
      <c r="H14" s="83"/>
      <c r="I14" s="83"/>
      <c r="J14" s="83"/>
      <c r="K14" s="83"/>
      <c r="L14" s="83"/>
      <c r="M14" s="83"/>
      <c r="N14" s="83"/>
    </row>
    <row r="15" spans="1:14" x14ac:dyDescent="0.2">
      <c r="A15" s="91"/>
      <c r="B15" s="92"/>
      <c r="C15" s="89"/>
      <c r="D15" s="90"/>
      <c r="E15" s="87"/>
      <c r="F15" s="82"/>
      <c r="G15" s="83"/>
      <c r="H15" s="83"/>
      <c r="I15" s="83"/>
      <c r="J15" s="83"/>
      <c r="K15" s="83"/>
      <c r="L15" s="83"/>
      <c r="M15" s="83"/>
      <c r="N15" s="83"/>
    </row>
    <row r="16" spans="1:14" x14ac:dyDescent="0.2">
      <c r="A16" s="91"/>
      <c r="B16" s="92"/>
      <c r="C16" s="89"/>
      <c r="D16" s="90"/>
      <c r="E16" s="87"/>
      <c r="F16" s="82"/>
      <c r="G16" s="83"/>
      <c r="H16" s="83"/>
      <c r="I16" s="83"/>
      <c r="J16" s="83"/>
      <c r="K16" s="83"/>
      <c r="L16" s="83"/>
      <c r="M16" s="83"/>
      <c r="N16" s="83"/>
    </row>
    <row r="17" spans="1:14" x14ac:dyDescent="0.2">
      <c r="A17" s="91"/>
      <c r="B17" s="92"/>
      <c r="C17" s="89"/>
      <c r="D17" s="90"/>
      <c r="E17" s="87"/>
      <c r="F17" s="82"/>
      <c r="G17" s="83"/>
      <c r="H17" s="83"/>
      <c r="I17" s="83"/>
      <c r="J17" s="83"/>
      <c r="K17" s="83"/>
      <c r="L17" s="83"/>
      <c r="M17" s="83"/>
      <c r="N17" s="83"/>
    </row>
    <row r="18" spans="1:14" x14ac:dyDescent="0.2">
      <c r="A18" s="91"/>
      <c r="B18" s="92"/>
      <c r="C18" s="89"/>
      <c r="D18" s="90"/>
      <c r="E18" s="87"/>
      <c r="F18" s="82"/>
      <c r="G18" s="83"/>
      <c r="H18" s="83"/>
      <c r="I18" s="83"/>
      <c r="J18" s="83"/>
      <c r="K18" s="83"/>
      <c r="L18" s="83"/>
      <c r="M18" s="83"/>
      <c r="N18" s="83"/>
    </row>
    <row r="19" spans="1:14" x14ac:dyDescent="0.2">
      <c r="E19" s="105">
        <f>SUM(E3:E18)</f>
        <v>0</v>
      </c>
    </row>
    <row r="20" spans="1:14" x14ac:dyDescent="0.2">
      <c r="C20" s="209" t="s">
        <v>341</v>
      </c>
      <c r="D20" s="209"/>
      <c r="E20" s="105">
        <f>E19/4</f>
        <v>0</v>
      </c>
    </row>
    <row r="21" spans="1:14" x14ac:dyDescent="0.2">
      <c r="C21" s="209" t="s">
        <v>354</v>
      </c>
      <c r="D21" s="209"/>
      <c r="E21" s="105">
        <f>E20/12</f>
        <v>0</v>
      </c>
    </row>
  </sheetData>
  <mergeCells count="6">
    <mergeCell ref="C21:D21"/>
    <mergeCell ref="A1:A2"/>
    <mergeCell ref="B1:C1"/>
    <mergeCell ref="D1:D2"/>
    <mergeCell ref="E1:E2"/>
    <mergeCell ref="C20:D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showGridLines="0" view="pageBreakPreview" topLeftCell="A70" zoomScaleNormal="100" zoomScaleSheetLayoutView="100" workbookViewId="0">
      <selection activeCell="B111" sqref="B111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40.5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1.75" customHeight="1" x14ac:dyDescent="0.2">
      <c r="A3" s="150" t="s">
        <v>366</v>
      </c>
      <c r="B3" s="151"/>
      <c r="C3" s="151"/>
      <c r="D3" s="152"/>
    </row>
    <row r="4" spans="1:4" ht="17.25" customHeight="1" x14ac:dyDescent="0.2">
      <c r="A4" s="153" t="s">
        <v>146</v>
      </c>
      <c r="B4" s="154"/>
      <c r="C4" s="154"/>
      <c r="D4" s="155"/>
    </row>
    <row r="5" spans="1:4" s="26" customFormat="1" x14ac:dyDescent="0.2">
      <c r="A5" s="182" t="s">
        <v>33</v>
      </c>
      <c r="B5" s="183"/>
      <c r="C5" s="184"/>
      <c r="D5" s="185"/>
    </row>
    <row r="6" spans="1:4" s="26" customFormat="1" x14ac:dyDescent="0.2">
      <c r="A6" s="182" t="s">
        <v>153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147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147</v>
      </c>
    </row>
    <row r="21" spans="1:4" x14ac:dyDescent="0.2">
      <c r="A21" s="19" t="s">
        <v>45</v>
      </c>
      <c r="B21" s="136" t="s">
        <v>52</v>
      </c>
      <c r="C21" s="136"/>
      <c r="D21" s="49">
        <v>0</v>
      </c>
    </row>
    <row r="22" spans="1:4" x14ac:dyDescent="0.2">
      <c r="A22" s="19" t="s">
        <v>50</v>
      </c>
      <c r="B22" s="136" t="s">
        <v>53</v>
      </c>
      <c r="C22" s="136"/>
      <c r="D22" s="21" t="s">
        <v>148</v>
      </c>
    </row>
    <row r="23" spans="1:4" x14ac:dyDescent="0.2">
      <c r="A23" s="19" t="s">
        <v>51</v>
      </c>
      <c r="B23" s="136" t="s">
        <v>54</v>
      </c>
      <c r="C23" s="136"/>
      <c r="D23" s="50">
        <v>41548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f>D21</f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357</v>
      </c>
      <c r="C44" s="171"/>
      <c r="D44" s="172"/>
    </row>
    <row r="45" spans="1:4" x14ac:dyDescent="0.2">
      <c r="A45" s="186" t="s">
        <v>68</v>
      </c>
      <c r="B45" s="187"/>
      <c r="C45" s="178"/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273</v>
      </c>
      <c r="C50" s="173">
        <f>INSUMOS!E43</f>
        <v>0</v>
      </c>
      <c r="D50" s="174"/>
    </row>
    <row r="51" spans="1:4" x14ac:dyDescent="0.25">
      <c r="A51" s="19" t="s">
        <v>4</v>
      </c>
      <c r="B51" s="30" t="s">
        <v>274</v>
      </c>
      <c r="C51" s="175">
        <f>('FERRAMENTAS FIXAS'!G96+'FERRAM SOB DEMANDA'!E14)</f>
        <v>0</v>
      </c>
      <c r="D51" s="175"/>
    </row>
    <row r="52" spans="1:4" x14ac:dyDescent="0.25">
      <c r="A52" s="27" t="s">
        <v>5</v>
      </c>
      <c r="B52" s="30" t="s">
        <v>275</v>
      </c>
      <c r="C52" s="164">
        <f>EPIs!E21</f>
        <v>0</v>
      </c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149</v>
      </c>
      <c r="C79" s="136"/>
      <c r="D79" s="25"/>
      <c r="E79" s="7"/>
    </row>
    <row r="80" spans="1:6" x14ac:dyDescent="0.2">
      <c r="A80" s="19" t="s">
        <v>4</v>
      </c>
      <c r="B80" s="170" t="s">
        <v>90</v>
      </c>
      <c r="C80" s="170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70" t="s">
        <v>92</v>
      </c>
      <c r="C83" s="170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358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1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</sheetData>
  <mergeCells count="106">
    <mergeCell ref="A1:D1"/>
    <mergeCell ref="A55:D55"/>
    <mergeCell ref="A35:C35"/>
    <mergeCell ref="A25:D25"/>
    <mergeCell ref="A5:B5"/>
    <mergeCell ref="A6:B6"/>
    <mergeCell ref="C5:D5"/>
    <mergeCell ref="C6:D6"/>
    <mergeCell ref="A45:B45"/>
    <mergeCell ref="B16:C16"/>
    <mergeCell ref="B12:C12"/>
    <mergeCell ref="A37:D37"/>
    <mergeCell ref="A19:D19"/>
    <mergeCell ref="B20:C20"/>
    <mergeCell ref="B21:C21"/>
    <mergeCell ref="B22:C22"/>
    <mergeCell ref="B23:C23"/>
    <mergeCell ref="B17:C17"/>
    <mergeCell ref="A8:D8"/>
    <mergeCell ref="B11:C11"/>
    <mergeCell ref="B9:C9"/>
    <mergeCell ref="B10:C10"/>
    <mergeCell ref="A14:D14"/>
    <mergeCell ref="B15:C15"/>
    <mergeCell ref="C38:D38"/>
    <mergeCell ref="C39:D39"/>
    <mergeCell ref="C40:D40"/>
    <mergeCell ref="A65:B65"/>
    <mergeCell ref="C49:D49"/>
    <mergeCell ref="C50:D50"/>
    <mergeCell ref="C51:D51"/>
    <mergeCell ref="C48:D48"/>
    <mergeCell ref="A47:D47"/>
    <mergeCell ref="C41:D41"/>
    <mergeCell ref="C42:D42"/>
    <mergeCell ref="C43:D43"/>
    <mergeCell ref="C44:D44"/>
    <mergeCell ref="C45:D45"/>
    <mergeCell ref="B72:C72"/>
    <mergeCell ref="A71:C71"/>
    <mergeCell ref="A114:D114"/>
    <mergeCell ref="B75:C75"/>
    <mergeCell ref="C52:D52"/>
    <mergeCell ref="A53:B53"/>
    <mergeCell ref="C53:D53"/>
    <mergeCell ref="A69:C69"/>
    <mergeCell ref="B73:C73"/>
    <mergeCell ref="B80:C80"/>
    <mergeCell ref="B70:C70"/>
    <mergeCell ref="B74:C74"/>
    <mergeCell ref="A76:C76"/>
    <mergeCell ref="B77:C77"/>
    <mergeCell ref="A95:D95"/>
    <mergeCell ref="B79:C79"/>
    <mergeCell ref="B78:C78"/>
    <mergeCell ref="B81:C81"/>
    <mergeCell ref="B66:C66"/>
    <mergeCell ref="B67:C67"/>
    <mergeCell ref="B68:C68"/>
    <mergeCell ref="B82:C82"/>
    <mergeCell ref="B83:C83"/>
    <mergeCell ref="A84:C84"/>
    <mergeCell ref="A2:D2"/>
    <mergeCell ref="A3:D3"/>
    <mergeCell ref="A4:D4"/>
    <mergeCell ref="B97:C97"/>
    <mergeCell ref="B98:C98"/>
    <mergeCell ref="A121:C121"/>
    <mergeCell ref="B101:C101"/>
    <mergeCell ref="B120:C120"/>
    <mergeCell ref="B119:C119"/>
    <mergeCell ref="A116:C116"/>
    <mergeCell ref="B93:C93"/>
    <mergeCell ref="A104:B104"/>
    <mergeCell ref="A94:C94"/>
    <mergeCell ref="B99:C99"/>
    <mergeCell ref="B96:C96"/>
    <mergeCell ref="B100:C100"/>
    <mergeCell ref="A102:C102"/>
    <mergeCell ref="B118:C118"/>
    <mergeCell ref="B117:C117"/>
    <mergeCell ref="B85:C85"/>
    <mergeCell ref="B86:C86"/>
    <mergeCell ref="B89:C89"/>
    <mergeCell ref="B90:C90"/>
    <mergeCell ref="B91:C91"/>
    <mergeCell ref="B137:C137"/>
    <mergeCell ref="A134:C134"/>
    <mergeCell ref="A131:C131"/>
    <mergeCell ref="A133:D133"/>
    <mergeCell ref="B135:C135"/>
    <mergeCell ref="B128:C128"/>
    <mergeCell ref="B129:C129"/>
    <mergeCell ref="A123:C123"/>
    <mergeCell ref="B136:C136"/>
    <mergeCell ref="B126:C126"/>
    <mergeCell ref="B122:C122"/>
    <mergeCell ref="B130:C130"/>
    <mergeCell ref="B127:C127"/>
    <mergeCell ref="A112:B112"/>
    <mergeCell ref="A92:C92"/>
    <mergeCell ref="B87:C87"/>
    <mergeCell ref="B88:C88"/>
    <mergeCell ref="A124:D124"/>
    <mergeCell ref="B125:C125"/>
    <mergeCell ref="A115:D115"/>
  </mergeCells>
  <phoneticPr fontId="4" type="noConversion"/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showGridLines="0" view="pageBreakPreview" topLeftCell="A31" zoomScaleNormal="100" zoomScaleSheetLayoutView="100" workbookViewId="0">
      <selection activeCell="B110" sqref="B110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39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6.25" customHeight="1" x14ac:dyDescent="0.2">
      <c r="A3" s="150" t="s">
        <v>150</v>
      </c>
      <c r="B3" s="151"/>
      <c r="C3" s="151"/>
      <c r="D3" s="152"/>
    </row>
    <row r="4" spans="1:4" ht="23.25" customHeight="1" x14ac:dyDescent="0.2">
      <c r="A4" s="153" t="s">
        <v>151</v>
      </c>
      <c r="B4" s="154"/>
      <c r="C4" s="154"/>
      <c r="D4" s="155"/>
    </row>
    <row r="5" spans="1:4" s="26" customFormat="1" x14ac:dyDescent="0.2">
      <c r="A5" s="182" t="s">
        <v>33</v>
      </c>
      <c r="B5" s="183"/>
      <c r="C5" s="184" t="s">
        <v>152</v>
      </c>
      <c r="D5" s="185"/>
    </row>
    <row r="6" spans="1:4" s="26" customFormat="1" x14ac:dyDescent="0.2">
      <c r="A6" s="182" t="s">
        <v>153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154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155</v>
      </c>
    </row>
    <row r="21" spans="1:4" x14ac:dyDescent="0.2">
      <c r="A21" s="19" t="s">
        <v>45</v>
      </c>
      <c r="B21" s="136" t="s">
        <v>52</v>
      </c>
      <c r="C21" s="136"/>
      <c r="D21" s="49">
        <v>0</v>
      </c>
    </row>
    <row r="22" spans="1:4" x14ac:dyDescent="0.2">
      <c r="A22" s="19" t="s">
        <v>50</v>
      </c>
      <c r="B22" s="136" t="s">
        <v>53</v>
      </c>
      <c r="C22" s="136"/>
      <c r="D22" s="21" t="s">
        <v>156</v>
      </c>
    </row>
    <row r="23" spans="1:4" x14ac:dyDescent="0.2">
      <c r="A23" s="19" t="s">
        <v>51</v>
      </c>
      <c r="B23" s="136" t="s">
        <v>54</v>
      </c>
      <c r="C23" s="136"/>
      <c r="D23" s="50">
        <v>41548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f>D21</f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357</v>
      </c>
      <c r="C44" s="188"/>
      <c r="D44" s="172"/>
    </row>
    <row r="45" spans="1:4" x14ac:dyDescent="0.2">
      <c r="A45" s="186" t="s">
        <v>68</v>
      </c>
      <c r="B45" s="187"/>
      <c r="C45" s="178">
        <f>SUM(C39:D44)</f>
        <v>0</v>
      </c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273</v>
      </c>
      <c r="C50" s="173">
        <f>INSUMOS!E43</f>
        <v>0</v>
      </c>
      <c r="D50" s="174"/>
    </row>
    <row r="51" spans="1:4" x14ac:dyDescent="0.25">
      <c r="A51" s="19" t="s">
        <v>4</v>
      </c>
      <c r="B51" s="30" t="s">
        <v>274</v>
      </c>
      <c r="C51" s="175">
        <f>('FERRAMENTAS FIXAS'!G96+'FERRAM SOB DEMANDA'!E14)</f>
        <v>0</v>
      </c>
      <c r="D51" s="175"/>
    </row>
    <row r="52" spans="1:4" x14ac:dyDescent="0.25">
      <c r="A52" s="27" t="s">
        <v>5</v>
      </c>
      <c r="B52" s="30" t="s">
        <v>275</v>
      </c>
      <c r="C52" s="164">
        <f>EPIs!E21</f>
        <v>0</v>
      </c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157</v>
      </c>
      <c r="C79" s="136"/>
      <c r="D79" s="25"/>
      <c r="E79" s="7"/>
    </row>
    <row r="80" spans="1:6" x14ac:dyDescent="0.2">
      <c r="A80" s="19" t="s">
        <v>4</v>
      </c>
      <c r="B80" s="136" t="s">
        <v>90</v>
      </c>
      <c r="C80" s="136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36" t="s">
        <v>92</v>
      </c>
      <c r="C83" s="136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358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2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</sheetData>
  <mergeCells count="106">
    <mergeCell ref="A1:D1"/>
    <mergeCell ref="A3:D3"/>
    <mergeCell ref="A4:D4"/>
    <mergeCell ref="A5:B5"/>
    <mergeCell ref="C5:D5"/>
    <mergeCell ref="A6:B6"/>
    <mergeCell ref="C6:D6"/>
    <mergeCell ref="A2:D2"/>
    <mergeCell ref="B15:C15"/>
    <mergeCell ref="B16:C16"/>
    <mergeCell ref="B17:C17"/>
    <mergeCell ref="A19:D19"/>
    <mergeCell ref="B20:C20"/>
    <mergeCell ref="B21:C21"/>
    <mergeCell ref="A8:D8"/>
    <mergeCell ref="B9:C9"/>
    <mergeCell ref="B10:C10"/>
    <mergeCell ref="B11:C11"/>
    <mergeCell ref="B12:C12"/>
    <mergeCell ref="A14:D14"/>
    <mergeCell ref="C39:D39"/>
    <mergeCell ref="C40:D40"/>
    <mergeCell ref="C41:D41"/>
    <mergeCell ref="C42:D42"/>
    <mergeCell ref="C43:D43"/>
    <mergeCell ref="C44:D44"/>
    <mergeCell ref="B22:C22"/>
    <mergeCell ref="B23:C23"/>
    <mergeCell ref="A25:D25"/>
    <mergeCell ref="A35:C35"/>
    <mergeCell ref="A37:D37"/>
    <mergeCell ref="C38:D38"/>
    <mergeCell ref="C51:D51"/>
    <mergeCell ref="C52:D52"/>
    <mergeCell ref="A53:B53"/>
    <mergeCell ref="C53:D53"/>
    <mergeCell ref="A55:D55"/>
    <mergeCell ref="A65:B65"/>
    <mergeCell ref="A45:B45"/>
    <mergeCell ref="C45:D45"/>
    <mergeCell ref="A47:D47"/>
    <mergeCell ref="C48:D48"/>
    <mergeCell ref="C49:D49"/>
    <mergeCell ref="C50:D50"/>
    <mergeCell ref="B72:C72"/>
    <mergeCell ref="B73:C73"/>
    <mergeCell ref="B74:C74"/>
    <mergeCell ref="B75:C75"/>
    <mergeCell ref="A76:C76"/>
    <mergeCell ref="B77:C77"/>
    <mergeCell ref="B66:C66"/>
    <mergeCell ref="B67:C67"/>
    <mergeCell ref="B68:C68"/>
    <mergeCell ref="A69:C69"/>
    <mergeCell ref="B70:C70"/>
    <mergeCell ref="A71:C71"/>
    <mergeCell ref="A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96:C96"/>
    <mergeCell ref="B97:C97"/>
    <mergeCell ref="B98:C98"/>
    <mergeCell ref="B99:C99"/>
    <mergeCell ref="B100:C100"/>
    <mergeCell ref="B101:C101"/>
    <mergeCell ref="B90:C90"/>
    <mergeCell ref="B91:C91"/>
    <mergeCell ref="A92:C92"/>
    <mergeCell ref="B93:C93"/>
    <mergeCell ref="A94:C94"/>
    <mergeCell ref="A95:D95"/>
    <mergeCell ref="B117:C117"/>
    <mergeCell ref="B118:C118"/>
    <mergeCell ref="B119:C119"/>
    <mergeCell ref="B120:C120"/>
    <mergeCell ref="A121:C121"/>
    <mergeCell ref="B122:C122"/>
    <mergeCell ref="A102:C102"/>
    <mergeCell ref="A104:B104"/>
    <mergeCell ref="A112:B112"/>
    <mergeCell ref="A114:D114"/>
    <mergeCell ref="A115:D115"/>
    <mergeCell ref="A116:C116"/>
    <mergeCell ref="B136:C136"/>
    <mergeCell ref="B137:C137"/>
    <mergeCell ref="B129:C129"/>
    <mergeCell ref="B130:C130"/>
    <mergeCell ref="A131:C131"/>
    <mergeCell ref="A133:D133"/>
    <mergeCell ref="A134:C134"/>
    <mergeCell ref="B135:C135"/>
    <mergeCell ref="A123:C123"/>
    <mergeCell ref="A124:D124"/>
    <mergeCell ref="B125:C125"/>
    <mergeCell ref="B126:C126"/>
    <mergeCell ref="B127:C127"/>
    <mergeCell ref="B128:C128"/>
  </mergeCells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showGridLines="0" view="pageBreakPreview" topLeftCell="A43" zoomScaleNormal="100" zoomScaleSheetLayoutView="100" workbookViewId="0">
      <selection activeCell="B113" sqref="B113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28.5" customHeight="1" x14ac:dyDescent="0.2">
      <c r="A1" s="179" t="s">
        <v>132</v>
      </c>
      <c r="B1" s="180"/>
      <c r="C1" s="180"/>
      <c r="D1" s="181"/>
    </row>
    <row r="2" spans="1:4" ht="35.25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7" customHeight="1" x14ac:dyDescent="0.2">
      <c r="A3" s="150" t="s">
        <v>158</v>
      </c>
      <c r="B3" s="151"/>
      <c r="C3" s="151"/>
      <c r="D3" s="152"/>
    </row>
    <row r="4" spans="1:4" ht="24.75" customHeight="1" x14ac:dyDescent="0.2">
      <c r="A4" s="153" t="s">
        <v>159</v>
      </c>
      <c r="B4" s="154"/>
      <c r="C4" s="154"/>
      <c r="D4" s="155"/>
    </row>
    <row r="5" spans="1:4" s="26" customFormat="1" x14ac:dyDescent="0.2">
      <c r="A5" s="182" t="s">
        <v>33</v>
      </c>
      <c r="B5" s="183"/>
      <c r="C5" s="184" t="s">
        <v>152</v>
      </c>
      <c r="D5" s="185"/>
    </row>
    <row r="6" spans="1:4" s="26" customFormat="1" x14ac:dyDescent="0.2">
      <c r="A6" s="182" t="s">
        <v>153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154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154</v>
      </c>
    </row>
    <row r="21" spans="1:4" x14ac:dyDescent="0.2">
      <c r="A21" s="19" t="s">
        <v>45</v>
      </c>
      <c r="B21" s="136" t="s">
        <v>52</v>
      </c>
      <c r="C21" s="136"/>
      <c r="D21" s="49">
        <v>0</v>
      </c>
    </row>
    <row r="22" spans="1:4" x14ac:dyDescent="0.2">
      <c r="A22" s="19" t="s">
        <v>50</v>
      </c>
      <c r="B22" s="136" t="s">
        <v>53</v>
      </c>
      <c r="C22" s="136"/>
      <c r="D22" s="115" t="s">
        <v>359</v>
      </c>
    </row>
    <row r="23" spans="1:4" x14ac:dyDescent="0.2">
      <c r="A23" s="19" t="s">
        <v>51</v>
      </c>
      <c r="B23" s="136" t="s">
        <v>54</v>
      </c>
      <c r="C23" s="136"/>
      <c r="D23" s="113">
        <v>41275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39</v>
      </c>
      <c r="C44" s="171"/>
      <c r="D44" s="172"/>
    </row>
    <row r="45" spans="1:4" x14ac:dyDescent="0.2">
      <c r="A45" s="186" t="s">
        <v>68</v>
      </c>
      <c r="B45" s="187"/>
      <c r="C45" s="178">
        <f>SUM(C39:D44)</f>
        <v>0</v>
      </c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273</v>
      </c>
      <c r="C50" s="173">
        <f>INSUMOS!E43</f>
        <v>0</v>
      </c>
      <c r="D50" s="174"/>
    </row>
    <row r="51" spans="1:4" x14ac:dyDescent="0.25">
      <c r="A51" s="19" t="s">
        <v>4</v>
      </c>
      <c r="B51" s="30" t="s">
        <v>274</v>
      </c>
      <c r="C51" s="175">
        <f>('FERRAMENTAS FIXAS'!G96+'FERRAM SOB DEMANDA'!E14)</f>
        <v>0</v>
      </c>
      <c r="D51" s="175"/>
    </row>
    <row r="52" spans="1:4" x14ac:dyDescent="0.25">
      <c r="A52" s="27" t="s">
        <v>5</v>
      </c>
      <c r="B52" s="30" t="s">
        <v>275</v>
      </c>
      <c r="C52" s="164">
        <f>EPIs!E21</f>
        <v>0</v>
      </c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89</v>
      </c>
      <c r="C79" s="136"/>
      <c r="D79" s="25"/>
      <c r="E79" s="7"/>
    </row>
    <row r="80" spans="1:6" x14ac:dyDescent="0.2">
      <c r="A80" s="19" t="s">
        <v>4</v>
      </c>
      <c r="B80" s="136" t="s">
        <v>90</v>
      </c>
      <c r="C80" s="136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36" t="s">
        <v>92</v>
      </c>
      <c r="C83" s="136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358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1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</sheetData>
  <mergeCells count="106">
    <mergeCell ref="A1:D1"/>
    <mergeCell ref="A3:D3"/>
    <mergeCell ref="A4:D4"/>
    <mergeCell ref="A5:B5"/>
    <mergeCell ref="C5:D5"/>
    <mergeCell ref="A6:B6"/>
    <mergeCell ref="C6:D6"/>
    <mergeCell ref="A2:D2"/>
    <mergeCell ref="B15:C15"/>
    <mergeCell ref="B16:C16"/>
    <mergeCell ref="B17:C17"/>
    <mergeCell ref="A19:D19"/>
    <mergeCell ref="B20:C20"/>
    <mergeCell ref="B21:C21"/>
    <mergeCell ref="A8:D8"/>
    <mergeCell ref="B9:C9"/>
    <mergeCell ref="B10:C10"/>
    <mergeCell ref="B11:C11"/>
    <mergeCell ref="B12:C12"/>
    <mergeCell ref="A14:D14"/>
    <mergeCell ref="C39:D39"/>
    <mergeCell ref="C40:D40"/>
    <mergeCell ref="C41:D41"/>
    <mergeCell ref="C42:D42"/>
    <mergeCell ref="C43:D43"/>
    <mergeCell ref="C44:D44"/>
    <mergeCell ref="B22:C22"/>
    <mergeCell ref="B23:C23"/>
    <mergeCell ref="A25:D25"/>
    <mergeCell ref="A35:C35"/>
    <mergeCell ref="A37:D37"/>
    <mergeCell ref="C38:D38"/>
    <mergeCell ref="C51:D51"/>
    <mergeCell ref="C52:D52"/>
    <mergeCell ref="A53:B53"/>
    <mergeCell ref="C53:D53"/>
    <mergeCell ref="A55:D55"/>
    <mergeCell ref="A65:B65"/>
    <mergeCell ref="A45:B45"/>
    <mergeCell ref="C45:D45"/>
    <mergeCell ref="A47:D47"/>
    <mergeCell ref="C48:D48"/>
    <mergeCell ref="C49:D49"/>
    <mergeCell ref="C50:D50"/>
    <mergeCell ref="B72:C72"/>
    <mergeCell ref="B73:C73"/>
    <mergeCell ref="B74:C74"/>
    <mergeCell ref="B75:C75"/>
    <mergeCell ref="A76:C76"/>
    <mergeCell ref="B77:C77"/>
    <mergeCell ref="B66:C66"/>
    <mergeCell ref="B67:C67"/>
    <mergeCell ref="B68:C68"/>
    <mergeCell ref="A69:C69"/>
    <mergeCell ref="B70:C70"/>
    <mergeCell ref="A71:C71"/>
    <mergeCell ref="A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96:C96"/>
    <mergeCell ref="B97:C97"/>
    <mergeCell ref="B98:C98"/>
    <mergeCell ref="B99:C99"/>
    <mergeCell ref="B100:C100"/>
    <mergeCell ref="B101:C101"/>
    <mergeCell ref="B90:C90"/>
    <mergeCell ref="B91:C91"/>
    <mergeCell ref="A92:C92"/>
    <mergeCell ref="B93:C93"/>
    <mergeCell ref="A94:C94"/>
    <mergeCell ref="A95:D95"/>
    <mergeCell ref="B117:C117"/>
    <mergeCell ref="B118:C118"/>
    <mergeCell ref="B119:C119"/>
    <mergeCell ref="B120:C120"/>
    <mergeCell ref="A121:C121"/>
    <mergeCell ref="B122:C122"/>
    <mergeCell ref="A102:C102"/>
    <mergeCell ref="A104:B104"/>
    <mergeCell ref="A112:B112"/>
    <mergeCell ref="A114:D114"/>
    <mergeCell ref="A115:D115"/>
    <mergeCell ref="A116:C116"/>
    <mergeCell ref="B136:C136"/>
    <mergeCell ref="B137:C137"/>
    <mergeCell ref="B129:C129"/>
    <mergeCell ref="B130:C130"/>
    <mergeCell ref="A131:C131"/>
    <mergeCell ref="A133:D133"/>
    <mergeCell ref="A134:C134"/>
    <mergeCell ref="B135:C135"/>
    <mergeCell ref="A123:C123"/>
    <mergeCell ref="A124:D124"/>
    <mergeCell ref="B125:C125"/>
    <mergeCell ref="B126:C126"/>
    <mergeCell ref="B127:C127"/>
    <mergeCell ref="B128:C128"/>
  </mergeCells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topLeftCell="A31" workbookViewId="0">
      <selection activeCell="B142" sqref="B142"/>
    </sheetView>
  </sheetViews>
  <sheetFormatPr defaultRowHeight="12.75" x14ac:dyDescent="0.2"/>
  <cols>
    <col min="2" max="2" width="49.5703125" customWidth="1"/>
    <col min="3" max="3" width="12.42578125" customWidth="1"/>
    <col min="4" max="4" width="18" customWidth="1"/>
  </cols>
  <sheetData>
    <row r="1" spans="1:4" ht="17.25" customHeight="1" x14ac:dyDescent="0.2">
      <c r="A1" s="179" t="s">
        <v>132</v>
      </c>
      <c r="B1" s="180"/>
      <c r="C1" s="180"/>
      <c r="D1" s="181"/>
    </row>
    <row r="2" spans="1:4" ht="36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1" customHeight="1" x14ac:dyDescent="0.2">
      <c r="A3" s="189" t="s">
        <v>161</v>
      </c>
      <c r="B3" s="190"/>
      <c r="C3" s="190"/>
      <c r="D3" s="191"/>
    </row>
    <row r="4" spans="1:4" ht="18.75" customHeight="1" x14ac:dyDescent="0.2">
      <c r="A4" s="192" t="s">
        <v>169</v>
      </c>
      <c r="B4" s="193"/>
      <c r="C4" s="193"/>
      <c r="D4" s="194"/>
    </row>
    <row r="5" spans="1:4" ht="13.5" x14ac:dyDescent="0.2">
      <c r="A5" s="182" t="s">
        <v>33</v>
      </c>
      <c r="B5" s="183"/>
      <c r="C5" s="184" t="s">
        <v>152</v>
      </c>
      <c r="D5" s="185"/>
    </row>
    <row r="6" spans="1:4" ht="13.5" x14ac:dyDescent="0.2">
      <c r="A6" s="182" t="s">
        <v>153</v>
      </c>
      <c r="B6" s="183"/>
      <c r="C6" s="184"/>
      <c r="D6" s="185"/>
    </row>
    <row r="7" spans="1:4" ht="13.5" x14ac:dyDescent="0.2">
      <c r="A7" s="5"/>
      <c r="B7" s="2"/>
      <c r="C7" s="2"/>
      <c r="D7" s="2"/>
    </row>
    <row r="8" spans="1:4" ht="13.5" x14ac:dyDescent="0.2">
      <c r="A8" s="163" t="s">
        <v>11</v>
      </c>
      <c r="B8" s="163"/>
      <c r="C8" s="163"/>
      <c r="D8" s="163"/>
    </row>
    <row r="9" spans="1:4" ht="13.5" x14ac:dyDescent="0.2">
      <c r="A9" s="19" t="s">
        <v>2</v>
      </c>
      <c r="B9" s="136" t="s">
        <v>34</v>
      </c>
      <c r="C9" s="136"/>
      <c r="D9" s="22"/>
    </row>
    <row r="10" spans="1:4" ht="13.5" x14ac:dyDescent="0.2">
      <c r="A10" s="19" t="s">
        <v>3</v>
      </c>
      <c r="B10" s="136" t="s">
        <v>12</v>
      </c>
      <c r="C10" s="136"/>
      <c r="D10" s="21" t="s">
        <v>129</v>
      </c>
    </row>
    <row r="11" spans="1:4" ht="13.5" x14ac:dyDescent="0.2">
      <c r="A11" s="19" t="s">
        <v>4</v>
      </c>
      <c r="B11" s="136" t="s">
        <v>13</v>
      </c>
      <c r="C11" s="136"/>
      <c r="D11" s="21" t="s">
        <v>133</v>
      </c>
    </row>
    <row r="12" spans="1:4" ht="13.5" x14ac:dyDescent="0.2">
      <c r="A12" s="19" t="s">
        <v>5</v>
      </c>
      <c r="B12" s="136" t="s">
        <v>16</v>
      </c>
      <c r="C12" s="136"/>
      <c r="D12" s="23">
        <v>12</v>
      </c>
    </row>
    <row r="13" spans="1:4" ht="13.5" x14ac:dyDescent="0.2">
      <c r="A13" s="5"/>
      <c r="B13" s="32"/>
      <c r="C13" s="32"/>
      <c r="D13" s="33"/>
    </row>
    <row r="14" spans="1:4" ht="13.5" x14ac:dyDescent="0.2">
      <c r="A14" s="163" t="s">
        <v>46</v>
      </c>
      <c r="B14" s="163"/>
      <c r="C14" s="163"/>
      <c r="D14" s="163"/>
    </row>
    <row r="15" spans="1:4" ht="13.5" x14ac:dyDescent="0.2">
      <c r="A15" s="19" t="s">
        <v>2</v>
      </c>
      <c r="B15" s="136" t="s">
        <v>14</v>
      </c>
      <c r="C15" s="136"/>
      <c r="D15" s="21" t="s">
        <v>154</v>
      </c>
    </row>
    <row r="16" spans="1:4" ht="13.5" x14ac:dyDescent="0.2">
      <c r="A16" s="19" t="s">
        <v>3</v>
      </c>
      <c r="B16" s="136" t="s">
        <v>15</v>
      </c>
      <c r="C16" s="136"/>
      <c r="D16" s="21" t="s">
        <v>130</v>
      </c>
    </row>
    <row r="17" spans="1:4" ht="13.5" x14ac:dyDescent="0.2">
      <c r="A17" s="19" t="s">
        <v>4</v>
      </c>
      <c r="B17" s="136" t="s">
        <v>47</v>
      </c>
      <c r="C17" s="136"/>
      <c r="D17" s="21" t="s">
        <v>131</v>
      </c>
    </row>
    <row r="18" spans="1:4" ht="13.5" x14ac:dyDescent="0.2">
      <c r="A18" s="5"/>
      <c r="B18" s="4"/>
      <c r="C18" s="4"/>
      <c r="D18" s="5"/>
    </row>
    <row r="19" spans="1:4" ht="13.5" x14ac:dyDescent="0.2">
      <c r="A19" s="163" t="s">
        <v>48</v>
      </c>
      <c r="B19" s="163"/>
      <c r="C19" s="163"/>
      <c r="D19" s="163"/>
    </row>
    <row r="20" spans="1:4" ht="13.5" x14ac:dyDescent="0.2">
      <c r="A20" s="19" t="s">
        <v>49</v>
      </c>
      <c r="B20" s="136" t="s">
        <v>14</v>
      </c>
      <c r="C20" s="136"/>
      <c r="D20" s="48" t="s">
        <v>170</v>
      </c>
    </row>
    <row r="21" spans="1:4" ht="13.5" x14ac:dyDescent="0.2">
      <c r="A21" s="19" t="s">
        <v>45</v>
      </c>
      <c r="B21" s="136" t="s">
        <v>52</v>
      </c>
      <c r="C21" s="136"/>
      <c r="D21" s="114">
        <v>0</v>
      </c>
    </row>
    <row r="22" spans="1:4" ht="13.5" x14ac:dyDescent="0.2">
      <c r="A22" s="19" t="s">
        <v>50</v>
      </c>
      <c r="B22" s="136" t="s">
        <v>53</v>
      </c>
      <c r="C22" s="136"/>
      <c r="D22" s="115" t="s">
        <v>359</v>
      </c>
    </row>
    <row r="23" spans="1:4" ht="13.5" x14ac:dyDescent="0.2">
      <c r="A23" s="19" t="s">
        <v>51</v>
      </c>
      <c r="B23" s="136" t="s">
        <v>54</v>
      </c>
      <c r="C23" s="136"/>
      <c r="D23" s="50">
        <v>41275</v>
      </c>
    </row>
    <row r="24" spans="1:4" ht="13.5" x14ac:dyDescent="0.2">
      <c r="A24" s="5"/>
      <c r="B24" s="4"/>
      <c r="C24" s="4"/>
      <c r="D24" s="3"/>
    </row>
    <row r="25" spans="1:4" ht="13.5" x14ac:dyDescent="0.2">
      <c r="A25" s="163" t="s">
        <v>55</v>
      </c>
      <c r="B25" s="163"/>
      <c r="C25" s="163"/>
      <c r="D25" s="163"/>
    </row>
    <row r="26" spans="1:4" ht="13.5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ht="13.5" x14ac:dyDescent="0.2">
      <c r="A27" s="19" t="s">
        <v>2</v>
      </c>
      <c r="B27" s="12" t="s">
        <v>58</v>
      </c>
      <c r="C27" s="20"/>
      <c r="D27" s="34">
        <v>0</v>
      </c>
    </row>
    <row r="28" spans="1:4" ht="13.5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ht="13.5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ht="13.5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ht="13.5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ht="13.5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ht="13.5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ht="13.5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ht="13.5" x14ac:dyDescent="0.2">
      <c r="A35" s="133" t="s">
        <v>35</v>
      </c>
      <c r="B35" s="146"/>
      <c r="C35" s="134"/>
      <c r="D35" s="18">
        <f>SUM(D27:D34)</f>
        <v>0</v>
      </c>
    </row>
    <row r="36" spans="1:4" ht="13.5" x14ac:dyDescent="0.2">
      <c r="A36" s="4"/>
      <c r="B36" s="4"/>
      <c r="C36" s="4"/>
      <c r="D36" s="7"/>
    </row>
    <row r="37" spans="1:4" ht="13.5" x14ac:dyDescent="0.2">
      <c r="A37" s="143" t="s">
        <v>63</v>
      </c>
      <c r="B37" s="176"/>
      <c r="C37" s="176"/>
      <c r="D37" s="177"/>
    </row>
    <row r="38" spans="1:4" ht="13.5" x14ac:dyDescent="0.2">
      <c r="A38" s="27" t="s">
        <v>29</v>
      </c>
      <c r="B38" s="29" t="s">
        <v>64</v>
      </c>
      <c r="C38" s="133" t="s">
        <v>37</v>
      </c>
      <c r="D38" s="134"/>
    </row>
    <row r="39" spans="1:4" ht="13.5" x14ac:dyDescent="0.25">
      <c r="A39" s="28" t="s">
        <v>2</v>
      </c>
      <c r="B39" s="30" t="s">
        <v>31</v>
      </c>
      <c r="C39" s="171"/>
      <c r="D39" s="172"/>
    </row>
    <row r="40" spans="1:4" ht="27" x14ac:dyDescent="0.25">
      <c r="A40" s="28" t="s">
        <v>3</v>
      </c>
      <c r="B40" s="30" t="s">
        <v>38</v>
      </c>
      <c r="C40" s="171"/>
      <c r="D40" s="172"/>
    </row>
    <row r="41" spans="1:4" ht="13.5" x14ac:dyDescent="0.25">
      <c r="A41" s="28" t="s">
        <v>4</v>
      </c>
      <c r="B41" s="30" t="s">
        <v>65</v>
      </c>
      <c r="C41" s="171"/>
      <c r="D41" s="172"/>
    </row>
    <row r="42" spans="1:4" ht="13.5" x14ac:dyDescent="0.25">
      <c r="A42" s="28" t="s">
        <v>5</v>
      </c>
      <c r="B42" s="30" t="s">
        <v>66</v>
      </c>
      <c r="C42" s="171"/>
      <c r="D42" s="172"/>
    </row>
    <row r="43" spans="1:4" ht="13.5" x14ac:dyDescent="0.25">
      <c r="A43" s="28" t="s">
        <v>6</v>
      </c>
      <c r="B43" s="30" t="s">
        <v>67</v>
      </c>
      <c r="C43" s="171"/>
      <c r="D43" s="172"/>
    </row>
    <row r="44" spans="1:4" ht="13.5" x14ac:dyDescent="0.25">
      <c r="A44" s="24" t="s">
        <v>7</v>
      </c>
      <c r="B44" s="30" t="s">
        <v>39</v>
      </c>
      <c r="C44" s="171"/>
      <c r="D44" s="172"/>
    </row>
    <row r="45" spans="1:4" ht="13.5" x14ac:dyDescent="0.2">
      <c r="A45" s="186" t="s">
        <v>68</v>
      </c>
      <c r="B45" s="187"/>
      <c r="C45" s="178">
        <f>SUM(C39:D44)</f>
        <v>0</v>
      </c>
      <c r="D45" s="134"/>
    </row>
    <row r="46" spans="1:4" ht="13.5" x14ac:dyDescent="0.2">
      <c r="A46" s="35"/>
      <c r="B46" s="35"/>
      <c r="C46" s="36"/>
      <c r="D46" s="2"/>
    </row>
    <row r="47" spans="1:4" ht="13.5" x14ac:dyDescent="0.2">
      <c r="A47" s="143" t="s">
        <v>69</v>
      </c>
      <c r="B47" s="176"/>
      <c r="C47" s="176"/>
      <c r="D47" s="177"/>
    </row>
    <row r="48" spans="1:4" ht="13.5" x14ac:dyDescent="0.2">
      <c r="A48" s="27" t="s">
        <v>70</v>
      </c>
      <c r="B48" s="29" t="s">
        <v>71</v>
      </c>
      <c r="C48" s="133" t="s">
        <v>37</v>
      </c>
      <c r="D48" s="134"/>
    </row>
    <row r="49" spans="1:4" ht="13.5" x14ac:dyDescent="0.25">
      <c r="A49" s="28" t="s">
        <v>2</v>
      </c>
      <c r="B49" s="30" t="s">
        <v>72</v>
      </c>
      <c r="C49" s="171"/>
      <c r="D49" s="172"/>
    </row>
    <row r="50" spans="1:4" ht="13.5" x14ac:dyDescent="0.25">
      <c r="A50" s="28" t="s">
        <v>3</v>
      </c>
      <c r="B50" s="30" t="s">
        <v>273</v>
      </c>
      <c r="C50" s="171">
        <f>INSUMOS!G47</f>
        <v>0</v>
      </c>
      <c r="D50" s="172"/>
    </row>
    <row r="51" spans="1:4" ht="27" x14ac:dyDescent="0.25">
      <c r="A51" s="19" t="s">
        <v>4</v>
      </c>
      <c r="B51" s="30" t="s">
        <v>274</v>
      </c>
      <c r="C51" s="164">
        <f>INSUMOS!G92</f>
        <v>0</v>
      </c>
      <c r="D51" s="164"/>
    </row>
    <row r="52" spans="1:4" ht="13.5" x14ac:dyDescent="0.25">
      <c r="A52" s="27" t="s">
        <v>5</v>
      </c>
      <c r="B52" s="30" t="s">
        <v>275</v>
      </c>
      <c r="C52" s="164"/>
      <c r="D52" s="164"/>
    </row>
    <row r="53" spans="1:4" ht="13.5" x14ac:dyDescent="0.2">
      <c r="A53" s="165" t="s">
        <v>73</v>
      </c>
      <c r="B53" s="165"/>
      <c r="C53" s="166">
        <f>SUM(C49:D52)</f>
        <v>0</v>
      </c>
      <c r="D53" s="161"/>
    </row>
    <row r="54" spans="1:4" ht="13.5" x14ac:dyDescent="0.2">
      <c r="A54" s="35"/>
      <c r="B54" s="35"/>
      <c r="C54" s="36"/>
      <c r="D54" s="2"/>
    </row>
    <row r="55" spans="1:4" ht="13.5" x14ac:dyDescent="0.2">
      <c r="A55" s="163" t="s">
        <v>74</v>
      </c>
      <c r="B55" s="163"/>
      <c r="C55" s="163"/>
      <c r="D55" s="163"/>
    </row>
    <row r="56" spans="1:4" ht="13.5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ht="13.5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ht="13.5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ht="13.5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ht="13.5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ht="13.5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ht="13.5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ht="13.5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ht="13.5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4" ht="13.5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4" ht="13.5" x14ac:dyDescent="0.2">
      <c r="A66" s="31" t="s">
        <v>78</v>
      </c>
      <c r="B66" s="143" t="s">
        <v>79</v>
      </c>
      <c r="C66" s="145"/>
      <c r="D66" s="31" t="s">
        <v>37</v>
      </c>
    </row>
    <row r="67" spans="1:4" ht="13.5" x14ac:dyDescent="0.2">
      <c r="A67" s="38" t="s">
        <v>2</v>
      </c>
      <c r="B67" s="131" t="s">
        <v>80</v>
      </c>
      <c r="C67" s="132"/>
      <c r="D67" s="17">
        <f>D35/12</f>
        <v>0</v>
      </c>
    </row>
    <row r="68" spans="1:4" ht="13.5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4" ht="13.5" x14ac:dyDescent="0.2">
      <c r="A69" s="167" t="s">
        <v>43</v>
      </c>
      <c r="B69" s="168"/>
      <c r="C69" s="169"/>
      <c r="D69" s="17">
        <f>SUM(D67:D68)</f>
        <v>0</v>
      </c>
    </row>
    <row r="70" spans="1:4" ht="13.5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4" ht="13.5" x14ac:dyDescent="0.2">
      <c r="A71" s="158" t="s">
        <v>77</v>
      </c>
      <c r="B71" s="159"/>
      <c r="C71" s="160"/>
      <c r="D71" s="18">
        <f>SUM(D69:D70)</f>
        <v>0</v>
      </c>
    </row>
    <row r="72" spans="1:4" ht="13.5" x14ac:dyDescent="0.2">
      <c r="A72" s="31" t="s">
        <v>83</v>
      </c>
      <c r="B72" s="143" t="s">
        <v>84</v>
      </c>
      <c r="C72" s="145"/>
      <c r="D72" s="31" t="s">
        <v>37</v>
      </c>
    </row>
    <row r="73" spans="1:4" ht="13.5" x14ac:dyDescent="0.2">
      <c r="A73" s="19" t="s">
        <v>2</v>
      </c>
      <c r="B73" s="131" t="s">
        <v>85</v>
      </c>
      <c r="C73" s="132"/>
      <c r="D73" s="17"/>
    </row>
    <row r="74" spans="1:4" ht="13.5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4" ht="13.5" x14ac:dyDescent="0.2">
      <c r="A75" s="28" t="s">
        <v>126</v>
      </c>
      <c r="B75" s="131" t="s">
        <v>127</v>
      </c>
      <c r="C75" s="132"/>
      <c r="D75" s="17"/>
    </row>
    <row r="76" spans="1:4" ht="13.5" x14ac:dyDescent="0.2">
      <c r="A76" s="133" t="s">
        <v>77</v>
      </c>
      <c r="B76" s="146"/>
      <c r="C76" s="134"/>
      <c r="D76" s="18">
        <f>SUM(D73:D75)</f>
        <v>0</v>
      </c>
    </row>
    <row r="77" spans="1:4" ht="13.5" x14ac:dyDescent="0.2">
      <c r="A77" s="31" t="s">
        <v>87</v>
      </c>
      <c r="B77" s="163" t="s">
        <v>88</v>
      </c>
      <c r="C77" s="163"/>
      <c r="D77" s="31" t="s">
        <v>37</v>
      </c>
    </row>
    <row r="78" spans="1:4" ht="13.5" x14ac:dyDescent="0.2">
      <c r="A78" s="19" t="s">
        <v>2</v>
      </c>
      <c r="B78" s="136" t="s">
        <v>27</v>
      </c>
      <c r="C78" s="136"/>
      <c r="D78" s="37"/>
    </row>
    <row r="79" spans="1:4" ht="13.5" x14ac:dyDescent="0.2">
      <c r="A79" s="19" t="s">
        <v>3</v>
      </c>
      <c r="B79" s="136" t="s">
        <v>89</v>
      </c>
      <c r="C79" s="136"/>
      <c r="D79" s="25"/>
    </row>
    <row r="80" spans="1:4" ht="13.5" x14ac:dyDescent="0.2">
      <c r="A80" s="19" t="s">
        <v>4</v>
      </c>
      <c r="B80" s="136" t="s">
        <v>90</v>
      </c>
      <c r="C80" s="136"/>
      <c r="D80" s="25"/>
    </row>
    <row r="81" spans="1:4" ht="13.5" x14ac:dyDescent="0.2">
      <c r="A81" s="19" t="s">
        <v>5</v>
      </c>
      <c r="B81" s="136" t="s">
        <v>26</v>
      </c>
      <c r="C81" s="136"/>
      <c r="D81" s="25"/>
    </row>
    <row r="82" spans="1:4" ht="13.5" x14ac:dyDescent="0.2">
      <c r="A82" s="19" t="s">
        <v>6</v>
      </c>
      <c r="B82" s="136" t="s">
        <v>91</v>
      </c>
      <c r="C82" s="136"/>
      <c r="D82" s="25"/>
    </row>
    <row r="83" spans="1:4" ht="13.5" x14ac:dyDescent="0.2">
      <c r="A83" s="19" t="s">
        <v>7</v>
      </c>
      <c r="B83" s="136" t="s">
        <v>92</v>
      </c>
      <c r="C83" s="136"/>
      <c r="D83" s="25"/>
    </row>
    <row r="84" spans="1:4" ht="13.5" x14ac:dyDescent="0.2">
      <c r="A84" s="133" t="s">
        <v>77</v>
      </c>
      <c r="B84" s="146"/>
      <c r="C84" s="134"/>
      <c r="D84" s="25">
        <f>SUM(D78:D83)</f>
        <v>0</v>
      </c>
    </row>
    <row r="85" spans="1:4" ht="13.5" x14ac:dyDescent="0.2">
      <c r="A85" s="31" t="s">
        <v>93</v>
      </c>
      <c r="B85" s="163" t="s">
        <v>94</v>
      </c>
      <c r="C85" s="163"/>
      <c r="D85" s="31" t="s">
        <v>37</v>
      </c>
    </row>
    <row r="86" spans="1:4" ht="13.5" x14ac:dyDescent="0.2">
      <c r="A86" s="19" t="s">
        <v>2</v>
      </c>
      <c r="B86" s="136" t="s">
        <v>25</v>
      </c>
      <c r="C86" s="136"/>
      <c r="D86" s="17"/>
    </row>
    <row r="87" spans="1:4" ht="13.5" x14ac:dyDescent="0.2">
      <c r="A87" s="19" t="s">
        <v>3</v>
      </c>
      <c r="B87" s="136" t="s">
        <v>95</v>
      </c>
      <c r="C87" s="136"/>
      <c r="D87" s="18"/>
    </row>
    <row r="88" spans="1:4" ht="13.5" x14ac:dyDescent="0.2">
      <c r="A88" s="19" t="s">
        <v>4</v>
      </c>
      <c r="B88" s="136" t="s">
        <v>28</v>
      </c>
      <c r="C88" s="136"/>
      <c r="D88" s="17"/>
    </row>
    <row r="89" spans="1:4" ht="13.5" x14ac:dyDescent="0.2">
      <c r="A89" s="19" t="s">
        <v>5</v>
      </c>
      <c r="B89" s="136" t="s">
        <v>96</v>
      </c>
      <c r="C89" s="136"/>
      <c r="D89" s="17"/>
    </row>
    <row r="90" spans="1:4" ht="13.5" x14ac:dyDescent="0.2">
      <c r="A90" s="19" t="s">
        <v>6</v>
      </c>
      <c r="B90" s="136" t="s">
        <v>97</v>
      </c>
      <c r="C90" s="136"/>
      <c r="D90" s="17"/>
    </row>
    <row r="91" spans="1:4" ht="13.5" x14ac:dyDescent="0.2">
      <c r="A91" s="19" t="s">
        <v>7</v>
      </c>
      <c r="B91" s="136" t="s">
        <v>62</v>
      </c>
      <c r="C91" s="136"/>
      <c r="D91" s="17"/>
    </row>
    <row r="92" spans="1:4" ht="13.5" x14ac:dyDescent="0.2">
      <c r="A92" s="135" t="s">
        <v>43</v>
      </c>
      <c r="B92" s="135"/>
      <c r="C92" s="135"/>
      <c r="D92" s="17">
        <f>SUM(D86:D91)</f>
        <v>0</v>
      </c>
    </row>
    <row r="93" spans="1:4" ht="13.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4" ht="13.5" x14ac:dyDescent="0.2">
      <c r="A94" s="161" t="s">
        <v>77</v>
      </c>
      <c r="B94" s="161"/>
      <c r="C94" s="161"/>
      <c r="D94" s="17">
        <f>SUM(D92:D93)</f>
        <v>0</v>
      </c>
    </row>
    <row r="95" spans="1:4" ht="13.5" x14ac:dyDescent="0.2">
      <c r="A95" s="163" t="s">
        <v>99</v>
      </c>
      <c r="B95" s="163"/>
      <c r="C95" s="163"/>
      <c r="D95" s="163"/>
    </row>
    <row r="96" spans="1:4" ht="13.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ht="13.5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ht="13.5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ht="13.5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ht="13.5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ht="13.5" x14ac:dyDescent="0.2">
      <c r="A101" s="39" t="s">
        <v>100</v>
      </c>
      <c r="B101" s="156" t="s">
        <v>101</v>
      </c>
      <c r="C101" s="157"/>
      <c r="D101" s="40"/>
    </row>
    <row r="102" spans="1:4" ht="13.5" x14ac:dyDescent="0.2">
      <c r="A102" s="162" t="s">
        <v>77</v>
      </c>
      <c r="B102" s="162"/>
      <c r="C102" s="162"/>
      <c r="D102" s="40">
        <f>SUM(D96:D101)</f>
        <v>0</v>
      </c>
    </row>
    <row r="103" spans="1:4" ht="13.5" x14ac:dyDescent="0.2">
      <c r="A103" s="5"/>
      <c r="B103" s="1"/>
      <c r="C103" s="6"/>
      <c r="D103" s="11"/>
    </row>
    <row r="104" spans="1:4" ht="13.5" x14ac:dyDescent="0.2">
      <c r="A104" s="143" t="s">
        <v>103</v>
      </c>
      <c r="B104" s="145"/>
      <c r="C104" s="31" t="s">
        <v>36</v>
      </c>
      <c r="D104" s="31" t="s">
        <v>37</v>
      </c>
    </row>
    <row r="105" spans="1:4" ht="13.5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ht="13.5" x14ac:dyDescent="0.2">
      <c r="A106" s="19" t="s">
        <v>3</v>
      </c>
      <c r="B106" s="12" t="s">
        <v>40</v>
      </c>
      <c r="C106" s="20"/>
      <c r="D106" s="34"/>
    </row>
    <row r="107" spans="1:4" ht="13.5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ht="13.5" x14ac:dyDescent="0.2">
      <c r="A108" s="19"/>
      <c r="B108" s="12" t="s">
        <v>105</v>
      </c>
      <c r="C108" s="20"/>
      <c r="D108" s="34"/>
    </row>
    <row r="109" spans="1:4" ht="13.5" x14ac:dyDescent="0.2">
      <c r="A109" s="19"/>
      <c r="B109" s="12" t="s">
        <v>106</v>
      </c>
      <c r="C109" s="20">
        <v>0.05</v>
      </c>
      <c r="D109" s="34">
        <v>0</v>
      </c>
    </row>
    <row r="110" spans="1:4" ht="13.5" x14ac:dyDescent="0.2">
      <c r="A110" s="19"/>
      <c r="B110" s="12" t="s">
        <v>107</v>
      </c>
      <c r="C110" s="20"/>
      <c r="D110" s="34"/>
    </row>
    <row r="111" spans="1:4" ht="13.5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ht="13.5" x14ac:dyDescent="0.2">
      <c r="A112" s="133" t="s">
        <v>77</v>
      </c>
      <c r="B112" s="134"/>
      <c r="C112" s="20"/>
      <c r="D112" s="34">
        <f>SUM(D105:D111)</f>
        <v>0</v>
      </c>
    </row>
    <row r="113" spans="1:4" ht="13.5" x14ac:dyDescent="0.2">
      <c r="A113" s="5"/>
      <c r="B113" s="8"/>
      <c r="C113" s="9"/>
      <c r="D113" s="10"/>
    </row>
    <row r="114" spans="1:4" ht="13.5" x14ac:dyDescent="0.2">
      <c r="A114" s="143" t="s">
        <v>41</v>
      </c>
      <c r="B114" s="144"/>
      <c r="C114" s="144"/>
      <c r="D114" s="145"/>
    </row>
    <row r="115" spans="1:4" ht="13.5" x14ac:dyDescent="0.2">
      <c r="A115" s="137" t="s">
        <v>108</v>
      </c>
      <c r="B115" s="138"/>
      <c r="C115" s="138"/>
      <c r="D115" s="139"/>
    </row>
    <row r="116" spans="1:4" ht="13.5" x14ac:dyDescent="0.2">
      <c r="A116" s="158" t="s">
        <v>42</v>
      </c>
      <c r="B116" s="159"/>
      <c r="C116" s="160"/>
      <c r="D116" s="40" t="s">
        <v>109</v>
      </c>
    </row>
    <row r="117" spans="1:4" ht="13.5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ht="13.5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ht="13.5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ht="13.5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ht="13.5" x14ac:dyDescent="0.2">
      <c r="A121" s="135" t="s">
        <v>111</v>
      </c>
      <c r="B121" s="135"/>
      <c r="C121" s="135"/>
      <c r="D121" s="46">
        <f>SUM(D117:D120)</f>
        <v>0</v>
      </c>
    </row>
    <row r="122" spans="1:4" ht="13.5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ht="13.5" x14ac:dyDescent="0.2">
      <c r="A123" s="133" t="s">
        <v>112</v>
      </c>
      <c r="B123" s="146"/>
      <c r="C123" s="134"/>
      <c r="D123" s="46">
        <f>SUM(D121:D122)</f>
        <v>0</v>
      </c>
    </row>
    <row r="124" spans="1:4" ht="13.5" x14ac:dyDescent="0.2">
      <c r="A124" s="137" t="s">
        <v>44</v>
      </c>
      <c r="B124" s="138"/>
      <c r="C124" s="138"/>
      <c r="D124" s="139"/>
    </row>
    <row r="125" spans="1:4" ht="13.5" x14ac:dyDescent="0.2">
      <c r="A125" s="19" t="s">
        <v>2</v>
      </c>
      <c r="B125" s="131" t="s">
        <v>113</v>
      </c>
      <c r="C125" s="132"/>
      <c r="D125" s="47"/>
    </row>
    <row r="126" spans="1:4" ht="13.5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ht="13.5" x14ac:dyDescent="0.2">
      <c r="A127" s="19" t="s">
        <v>4</v>
      </c>
      <c r="B127" s="131" t="s">
        <v>115</v>
      </c>
      <c r="C127" s="132"/>
      <c r="D127" s="47">
        <v>1</v>
      </c>
    </row>
    <row r="128" spans="1:4" ht="13.5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3.5" x14ac:dyDescent="0.2">
      <c r="A129" s="19" t="s">
        <v>6</v>
      </c>
      <c r="B129" s="131" t="s">
        <v>122</v>
      </c>
      <c r="C129" s="132"/>
      <c r="D129" s="47">
        <v>1</v>
      </c>
    </row>
    <row r="130" spans="1:4" ht="13.5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ht="13.5" x14ac:dyDescent="0.2">
      <c r="A131" s="140" t="s">
        <v>118</v>
      </c>
      <c r="B131" s="141"/>
      <c r="C131" s="142"/>
      <c r="D131" s="25">
        <f>D130</f>
        <v>0</v>
      </c>
    </row>
    <row r="132" spans="1:4" ht="13.5" x14ac:dyDescent="0.2">
      <c r="A132" s="5"/>
      <c r="B132" s="1"/>
      <c r="C132" s="6"/>
      <c r="D132" s="7"/>
    </row>
    <row r="133" spans="1:4" ht="13.5" x14ac:dyDescent="0.2">
      <c r="A133" s="143" t="s">
        <v>119</v>
      </c>
      <c r="B133" s="144"/>
      <c r="C133" s="144"/>
      <c r="D133" s="145"/>
    </row>
    <row r="134" spans="1:4" ht="13.5" x14ac:dyDescent="0.2">
      <c r="A134" s="137" t="s">
        <v>120</v>
      </c>
      <c r="B134" s="138"/>
      <c r="C134" s="138"/>
      <c r="D134" s="41" t="s">
        <v>121</v>
      </c>
    </row>
    <row r="135" spans="1:4" ht="13.5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ht="13.5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ht="13.5" x14ac:dyDescent="0.2">
      <c r="A137" s="19" t="s">
        <v>4</v>
      </c>
      <c r="B137" s="131" t="s">
        <v>125</v>
      </c>
      <c r="C137" s="132"/>
      <c r="D137" s="43">
        <f>D136*D12</f>
        <v>0</v>
      </c>
    </row>
    <row r="138" spans="1:4" ht="13.5" x14ac:dyDescent="0.2">
      <c r="A138" s="19" t="s">
        <v>5</v>
      </c>
      <c r="B138" s="12" t="s">
        <v>163</v>
      </c>
      <c r="C138" s="12"/>
      <c r="D138" s="58">
        <f>D136/220</f>
        <v>0</v>
      </c>
    </row>
  </sheetData>
  <mergeCells count="106">
    <mergeCell ref="B137:C137"/>
    <mergeCell ref="B127:C127"/>
    <mergeCell ref="B128:C128"/>
    <mergeCell ref="B129:C129"/>
    <mergeCell ref="B130:C130"/>
    <mergeCell ref="A131:C131"/>
    <mergeCell ref="A133:D133"/>
    <mergeCell ref="A121:C121"/>
    <mergeCell ref="B122:C122"/>
    <mergeCell ref="A123:C123"/>
    <mergeCell ref="A124:D124"/>
    <mergeCell ref="B125:C125"/>
    <mergeCell ref="B126:C126"/>
    <mergeCell ref="A134:C134"/>
    <mergeCell ref="B135:C135"/>
    <mergeCell ref="B136:C136"/>
    <mergeCell ref="A104:B104"/>
    <mergeCell ref="A112:B112"/>
    <mergeCell ref="A114:D114"/>
    <mergeCell ref="A115:D115"/>
    <mergeCell ref="A116:C116"/>
    <mergeCell ref="B117:C117"/>
    <mergeCell ref="B118:C118"/>
    <mergeCell ref="B119:C119"/>
    <mergeCell ref="B120:C120"/>
    <mergeCell ref="A94:C94"/>
    <mergeCell ref="A95:D95"/>
    <mergeCell ref="B96:C96"/>
    <mergeCell ref="B97:C97"/>
    <mergeCell ref="B98:C98"/>
    <mergeCell ref="B99:C99"/>
    <mergeCell ref="B100:C100"/>
    <mergeCell ref="B101:C101"/>
    <mergeCell ref="A102:C102"/>
    <mergeCell ref="B85:C85"/>
    <mergeCell ref="B86:C86"/>
    <mergeCell ref="B87:C87"/>
    <mergeCell ref="B88:C88"/>
    <mergeCell ref="B89:C89"/>
    <mergeCell ref="B90:C90"/>
    <mergeCell ref="B91:C91"/>
    <mergeCell ref="A92:C92"/>
    <mergeCell ref="B93:C93"/>
    <mergeCell ref="A76:C76"/>
    <mergeCell ref="B77:C77"/>
    <mergeCell ref="B78:C78"/>
    <mergeCell ref="B79:C79"/>
    <mergeCell ref="B80:C80"/>
    <mergeCell ref="B81:C81"/>
    <mergeCell ref="B82:C82"/>
    <mergeCell ref="B83:C83"/>
    <mergeCell ref="A84:C84"/>
    <mergeCell ref="B67:C67"/>
    <mergeCell ref="B68:C68"/>
    <mergeCell ref="A69:C69"/>
    <mergeCell ref="B70:C70"/>
    <mergeCell ref="A71:C71"/>
    <mergeCell ref="B72:C72"/>
    <mergeCell ref="B73:C73"/>
    <mergeCell ref="B74:C74"/>
    <mergeCell ref="B75:C75"/>
    <mergeCell ref="C49:D49"/>
    <mergeCell ref="C50:D50"/>
    <mergeCell ref="C51:D51"/>
    <mergeCell ref="C52:D52"/>
    <mergeCell ref="A53:B53"/>
    <mergeCell ref="C53:D53"/>
    <mergeCell ref="A55:D55"/>
    <mergeCell ref="A65:B65"/>
    <mergeCell ref="B66:C66"/>
    <mergeCell ref="C40:D40"/>
    <mergeCell ref="C41:D41"/>
    <mergeCell ref="C42:D42"/>
    <mergeCell ref="C43:D43"/>
    <mergeCell ref="C44:D44"/>
    <mergeCell ref="A45:B45"/>
    <mergeCell ref="C45:D45"/>
    <mergeCell ref="A47:D47"/>
    <mergeCell ref="C48:D48"/>
    <mergeCell ref="B20:C20"/>
    <mergeCell ref="B21:C21"/>
    <mergeCell ref="B22:C22"/>
    <mergeCell ref="B23:C23"/>
    <mergeCell ref="A25:D25"/>
    <mergeCell ref="A35:C35"/>
    <mergeCell ref="A37:D37"/>
    <mergeCell ref="C38:D38"/>
    <mergeCell ref="C39:D39"/>
    <mergeCell ref="B9:C9"/>
    <mergeCell ref="B10:C10"/>
    <mergeCell ref="B11:C11"/>
    <mergeCell ref="B12:C12"/>
    <mergeCell ref="A14:D14"/>
    <mergeCell ref="B15:C15"/>
    <mergeCell ref="B16:C16"/>
    <mergeCell ref="B17:C17"/>
    <mergeCell ref="A19:D19"/>
    <mergeCell ref="A1:D1"/>
    <mergeCell ref="A2:D2"/>
    <mergeCell ref="A3:D3"/>
    <mergeCell ref="A4:D4"/>
    <mergeCell ref="A5:B5"/>
    <mergeCell ref="C5:D5"/>
    <mergeCell ref="A6:B6"/>
    <mergeCell ref="C6:D6"/>
    <mergeCell ref="A8:D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showGridLines="0" view="pageBreakPreview" zoomScaleNormal="100" zoomScaleSheetLayoutView="100" workbookViewId="0">
      <selection activeCell="D28" sqref="D28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25.5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0.25" customHeight="1" x14ac:dyDescent="0.2">
      <c r="A3" s="189" t="s">
        <v>365</v>
      </c>
      <c r="B3" s="190"/>
      <c r="C3" s="190"/>
      <c r="D3" s="191"/>
    </row>
    <row r="4" spans="1:4" ht="23.25" customHeight="1" x14ac:dyDescent="0.2">
      <c r="A4" s="192" t="s">
        <v>162</v>
      </c>
      <c r="B4" s="193"/>
      <c r="C4" s="193"/>
      <c r="D4" s="194"/>
    </row>
    <row r="5" spans="1:4" s="26" customFormat="1" x14ac:dyDescent="0.2">
      <c r="A5" s="182" t="s">
        <v>33</v>
      </c>
      <c r="B5" s="183"/>
      <c r="C5" s="184" t="s">
        <v>152</v>
      </c>
      <c r="D5" s="185"/>
    </row>
    <row r="6" spans="1:4" s="26" customFormat="1" x14ac:dyDescent="0.2">
      <c r="A6" s="182" t="s">
        <v>360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154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154</v>
      </c>
    </row>
    <row r="21" spans="1:4" x14ac:dyDescent="0.2">
      <c r="A21" s="19" t="s">
        <v>45</v>
      </c>
      <c r="B21" s="136" t="s">
        <v>52</v>
      </c>
      <c r="C21" s="136"/>
      <c r="D21" s="114">
        <v>0</v>
      </c>
    </row>
    <row r="22" spans="1:4" x14ac:dyDescent="0.2">
      <c r="A22" s="19" t="s">
        <v>50</v>
      </c>
      <c r="B22" s="136" t="s">
        <v>53</v>
      </c>
      <c r="C22" s="136"/>
      <c r="D22" s="21" t="s">
        <v>165</v>
      </c>
    </row>
    <row r="23" spans="1:4" x14ac:dyDescent="0.2">
      <c r="A23" s="19" t="s">
        <v>51</v>
      </c>
      <c r="B23" s="136" t="s">
        <v>54</v>
      </c>
      <c r="C23" s="136"/>
      <c r="D23" s="50">
        <v>41548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39</v>
      </c>
      <c r="C44" s="171"/>
      <c r="D44" s="172"/>
    </row>
    <row r="45" spans="1:4" x14ac:dyDescent="0.2">
      <c r="A45" s="186" t="s">
        <v>68</v>
      </c>
      <c r="B45" s="187"/>
      <c r="C45" s="178">
        <f>SUM(C39:D44)</f>
        <v>0</v>
      </c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273</v>
      </c>
      <c r="C50" s="171">
        <f>INSUMOS!G47</f>
        <v>0</v>
      </c>
      <c r="D50" s="172"/>
    </row>
    <row r="51" spans="1:4" x14ac:dyDescent="0.25">
      <c r="A51" s="19" t="s">
        <v>4</v>
      </c>
      <c r="B51" s="30" t="s">
        <v>274</v>
      </c>
      <c r="C51" s="164">
        <f>INSUMOS!G92</f>
        <v>0</v>
      </c>
      <c r="D51" s="164"/>
    </row>
    <row r="52" spans="1:4" x14ac:dyDescent="0.25">
      <c r="A52" s="27" t="s">
        <v>5</v>
      </c>
      <c r="B52" s="30" t="s">
        <v>275</v>
      </c>
      <c r="C52" s="164"/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157</v>
      </c>
      <c r="C79" s="136"/>
      <c r="D79" s="25"/>
      <c r="E79" s="7"/>
    </row>
    <row r="80" spans="1:6" x14ac:dyDescent="0.2">
      <c r="A80" s="19" t="s">
        <v>4</v>
      </c>
      <c r="B80" s="136" t="s">
        <v>90</v>
      </c>
      <c r="C80" s="136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36" t="s">
        <v>92</v>
      </c>
      <c r="C83" s="136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101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1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  <row r="138" spans="1:4" x14ac:dyDescent="0.2">
      <c r="A138" s="19" t="s">
        <v>5</v>
      </c>
      <c r="B138" s="1" t="s">
        <v>163</v>
      </c>
      <c r="C138" s="12"/>
      <c r="D138" s="58">
        <f>D136/220</f>
        <v>0</v>
      </c>
    </row>
  </sheetData>
  <mergeCells count="106">
    <mergeCell ref="A1:D1"/>
    <mergeCell ref="A3:D3"/>
    <mergeCell ref="A4:D4"/>
    <mergeCell ref="A5:B5"/>
    <mergeCell ref="C5:D5"/>
    <mergeCell ref="A6:B6"/>
    <mergeCell ref="C6:D6"/>
    <mergeCell ref="A2:D2"/>
    <mergeCell ref="B15:C15"/>
    <mergeCell ref="B16:C16"/>
    <mergeCell ref="B17:C17"/>
    <mergeCell ref="A19:D19"/>
    <mergeCell ref="B20:C20"/>
    <mergeCell ref="B21:C21"/>
    <mergeCell ref="A8:D8"/>
    <mergeCell ref="B9:C9"/>
    <mergeCell ref="B10:C10"/>
    <mergeCell ref="B11:C11"/>
    <mergeCell ref="B12:C12"/>
    <mergeCell ref="A14:D14"/>
    <mergeCell ref="C39:D39"/>
    <mergeCell ref="C40:D40"/>
    <mergeCell ref="C41:D41"/>
    <mergeCell ref="C42:D42"/>
    <mergeCell ref="C43:D43"/>
    <mergeCell ref="C44:D44"/>
    <mergeCell ref="B22:C22"/>
    <mergeCell ref="B23:C23"/>
    <mergeCell ref="A25:D25"/>
    <mergeCell ref="A35:C35"/>
    <mergeCell ref="A37:D37"/>
    <mergeCell ref="C38:D38"/>
    <mergeCell ref="C51:D51"/>
    <mergeCell ref="C52:D52"/>
    <mergeCell ref="A53:B53"/>
    <mergeCell ref="C53:D53"/>
    <mergeCell ref="A55:D55"/>
    <mergeCell ref="A65:B65"/>
    <mergeCell ref="A45:B45"/>
    <mergeCell ref="C45:D45"/>
    <mergeCell ref="A47:D47"/>
    <mergeCell ref="C48:D48"/>
    <mergeCell ref="C49:D49"/>
    <mergeCell ref="C50:D50"/>
    <mergeCell ref="B72:C72"/>
    <mergeCell ref="B73:C73"/>
    <mergeCell ref="B74:C74"/>
    <mergeCell ref="B75:C75"/>
    <mergeCell ref="A76:C76"/>
    <mergeCell ref="B77:C77"/>
    <mergeCell ref="B66:C66"/>
    <mergeCell ref="B67:C67"/>
    <mergeCell ref="B68:C68"/>
    <mergeCell ref="A69:C69"/>
    <mergeCell ref="B70:C70"/>
    <mergeCell ref="A71:C71"/>
    <mergeCell ref="A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96:C96"/>
    <mergeCell ref="B97:C97"/>
    <mergeCell ref="B98:C98"/>
    <mergeCell ref="B99:C99"/>
    <mergeCell ref="B100:C100"/>
    <mergeCell ref="B101:C101"/>
    <mergeCell ref="B90:C90"/>
    <mergeCell ref="B91:C91"/>
    <mergeCell ref="A92:C92"/>
    <mergeCell ref="B93:C93"/>
    <mergeCell ref="A94:C94"/>
    <mergeCell ref="A95:D95"/>
    <mergeCell ref="B117:C117"/>
    <mergeCell ref="B118:C118"/>
    <mergeCell ref="B119:C119"/>
    <mergeCell ref="B120:C120"/>
    <mergeCell ref="A121:C121"/>
    <mergeCell ref="B122:C122"/>
    <mergeCell ref="A102:C102"/>
    <mergeCell ref="A104:B104"/>
    <mergeCell ref="A112:B112"/>
    <mergeCell ref="A114:D114"/>
    <mergeCell ref="A115:D115"/>
    <mergeCell ref="A116:C116"/>
    <mergeCell ref="B136:C136"/>
    <mergeCell ref="B137:C137"/>
    <mergeCell ref="B129:C129"/>
    <mergeCell ref="B130:C130"/>
    <mergeCell ref="A131:C131"/>
    <mergeCell ref="A133:D133"/>
    <mergeCell ref="A134:C134"/>
    <mergeCell ref="B135:C135"/>
    <mergeCell ref="A123:C123"/>
    <mergeCell ref="A124:D124"/>
    <mergeCell ref="B125:C125"/>
    <mergeCell ref="B126:C126"/>
    <mergeCell ref="B127:C127"/>
    <mergeCell ref="B128:C128"/>
  </mergeCells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8"/>
  <sheetViews>
    <sheetView workbookViewId="0">
      <selection activeCell="J109" sqref="J109"/>
    </sheetView>
  </sheetViews>
  <sheetFormatPr defaultRowHeight="12.75" x14ac:dyDescent="0.2"/>
  <cols>
    <col min="2" max="2" width="69.28515625" customWidth="1"/>
    <col min="3" max="3" width="14.42578125" customWidth="1"/>
    <col min="4" max="4" width="17.7109375" customWidth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27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1" customHeight="1" x14ac:dyDescent="0.2">
      <c r="A3" s="189" t="s">
        <v>364</v>
      </c>
      <c r="B3" s="190"/>
      <c r="C3" s="190"/>
      <c r="D3" s="191"/>
    </row>
    <row r="4" spans="1:4" ht="19.5" customHeight="1" x14ac:dyDescent="0.2">
      <c r="A4" s="192" t="s">
        <v>164</v>
      </c>
      <c r="B4" s="193"/>
      <c r="C4" s="193"/>
      <c r="D4" s="194"/>
    </row>
    <row r="5" spans="1:4" ht="13.5" x14ac:dyDescent="0.2">
      <c r="A5" s="182" t="s">
        <v>33</v>
      </c>
      <c r="B5" s="183"/>
      <c r="C5" s="184" t="s">
        <v>152</v>
      </c>
      <c r="D5" s="185"/>
    </row>
    <row r="6" spans="1:4" ht="13.5" x14ac:dyDescent="0.2">
      <c r="A6" s="182" t="s">
        <v>128</v>
      </c>
      <c r="B6" s="183"/>
      <c r="C6" s="184"/>
      <c r="D6" s="185"/>
    </row>
    <row r="7" spans="1:4" ht="13.5" x14ac:dyDescent="0.2">
      <c r="A7" s="5"/>
      <c r="B7" s="2"/>
      <c r="C7" s="2"/>
      <c r="D7" s="2"/>
    </row>
    <row r="8" spans="1:4" ht="13.5" x14ac:dyDescent="0.2">
      <c r="A8" s="163" t="s">
        <v>11</v>
      </c>
      <c r="B8" s="163"/>
      <c r="C8" s="163"/>
      <c r="D8" s="163"/>
    </row>
    <row r="9" spans="1:4" ht="13.5" x14ac:dyDescent="0.2">
      <c r="A9" s="19" t="s">
        <v>2</v>
      </c>
      <c r="B9" s="136" t="s">
        <v>34</v>
      </c>
      <c r="C9" s="136"/>
      <c r="D9" s="22"/>
    </row>
    <row r="10" spans="1:4" ht="13.5" x14ac:dyDescent="0.2">
      <c r="A10" s="19" t="s">
        <v>3</v>
      </c>
      <c r="B10" s="136" t="s">
        <v>12</v>
      </c>
      <c r="C10" s="136"/>
      <c r="D10" s="21" t="s">
        <v>129</v>
      </c>
    </row>
    <row r="11" spans="1:4" ht="13.5" x14ac:dyDescent="0.2">
      <c r="A11" s="19" t="s">
        <v>4</v>
      </c>
      <c r="B11" s="136" t="s">
        <v>13</v>
      </c>
      <c r="C11" s="136"/>
      <c r="D11" s="21" t="s">
        <v>133</v>
      </c>
    </row>
    <row r="12" spans="1:4" ht="13.5" x14ac:dyDescent="0.2">
      <c r="A12" s="19" t="s">
        <v>5</v>
      </c>
      <c r="B12" s="136" t="s">
        <v>16</v>
      </c>
      <c r="C12" s="136"/>
      <c r="D12" s="23">
        <v>12</v>
      </c>
    </row>
    <row r="13" spans="1:4" ht="13.5" x14ac:dyDescent="0.2">
      <c r="A13" s="5"/>
      <c r="B13" s="32"/>
      <c r="C13" s="32"/>
      <c r="D13" s="33"/>
    </row>
    <row r="14" spans="1:4" ht="13.5" x14ac:dyDescent="0.2">
      <c r="A14" s="163" t="s">
        <v>46</v>
      </c>
      <c r="B14" s="163"/>
      <c r="C14" s="163"/>
      <c r="D14" s="163"/>
    </row>
    <row r="15" spans="1:4" ht="13.5" x14ac:dyDescent="0.2">
      <c r="A15" s="19" t="s">
        <v>2</v>
      </c>
      <c r="B15" s="136" t="s">
        <v>14</v>
      </c>
      <c r="C15" s="136"/>
      <c r="D15" s="21" t="s">
        <v>154</v>
      </c>
    </row>
    <row r="16" spans="1:4" ht="13.5" x14ac:dyDescent="0.2">
      <c r="A16" s="19" t="s">
        <v>3</v>
      </c>
      <c r="B16" s="136" t="s">
        <v>15</v>
      </c>
      <c r="C16" s="136"/>
      <c r="D16" s="21" t="s">
        <v>130</v>
      </c>
    </row>
    <row r="17" spans="1:4" ht="13.5" x14ac:dyDescent="0.2">
      <c r="A17" s="19" t="s">
        <v>4</v>
      </c>
      <c r="B17" s="136" t="s">
        <v>47</v>
      </c>
      <c r="C17" s="136"/>
      <c r="D17" s="21" t="s">
        <v>131</v>
      </c>
    </row>
    <row r="18" spans="1:4" ht="13.5" x14ac:dyDescent="0.2">
      <c r="A18" s="5"/>
      <c r="B18" s="4"/>
      <c r="C18" s="4"/>
      <c r="D18" s="5"/>
    </row>
    <row r="19" spans="1:4" ht="13.5" x14ac:dyDescent="0.2">
      <c r="A19" s="163" t="s">
        <v>48</v>
      </c>
      <c r="B19" s="163"/>
      <c r="C19" s="163"/>
      <c r="D19" s="163"/>
    </row>
    <row r="20" spans="1:4" ht="13.5" x14ac:dyDescent="0.2">
      <c r="A20" s="19" t="s">
        <v>49</v>
      </c>
      <c r="B20" s="136" t="s">
        <v>14</v>
      </c>
      <c r="C20" s="136"/>
      <c r="D20" s="48" t="s">
        <v>154</v>
      </c>
    </row>
    <row r="21" spans="1:4" ht="13.5" x14ac:dyDescent="0.2">
      <c r="A21" s="19" t="s">
        <v>45</v>
      </c>
      <c r="B21" s="136" t="s">
        <v>52</v>
      </c>
      <c r="C21" s="136"/>
      <c r="D21" s="114">
        <v>0</v>
      </c>
    </row>
    <row r="22" spans="1:4" ht="13.5" x14ac:dyDescent="0.2">
      <c r="A22" s="19" t="s">
        <v>50</v>
      </c>
      <c r="B22" s="136" t="s">
        <v>53</v>
      </c>
      <c r="C22" s="136"/>
      <c r="D22" s="21" t="s">
        <v>166</v>
      </c>
    </row>
    <row r="23" spans="1:4" ht="13.5" x14ac:dyDescent="0.2">
      <c r="A23" s="19" t="s">
        <v>51</v>
      </c>
      <c r="B23" s="136" t="s">
        <v>54</v>
      </c>
      <c r="C23" s="136"/>
      <c r="D23" s="50">
        <v>41548</v>
      </c>
    </row>
    <row r="24" spans="1:4" ht="13.5" x14ac:dyDescent="0.2">
      <c r="A24" s="5"/>
      <c r="B24" s="4"/>
      <c r="C24" s="4"/>
      <c r="D24" s="3"/>
    </row>
    <row r="25" spans="1:4" ht="13.5" x14ac:dyDescent="0.2">
      <c r="A25" s="163" t="s">
        <v>55</v>
      </c>
      <c r="B25" s="163"/>
      <c r="C25" s="163"/>
      <c r="D25" s="163"/>
    </row>
    <row r="26" spans="1:4" ht="13.5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ht="13.5" x14ac:dyDescent="0.2">
      <c r="A27" s="19" t="s">
        <v>2</v>
      </c>
      <c r="B27" s="12" t="s">
        <v>58</v>
      </c>
      <c r="C27" s="20"/>
      <c r="D27" s="34">
        <v>0</v>
      </c>
    </row>
    <row r="28" spans="1:4" ht="13.5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ht="13.5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ht="13.5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ht="13.5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ht="13.5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ht="13.5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ht="13.5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ht="13.5" x14ac:dyDescent="0.2">
      <c r="A35" s="133" t="s">
        <v>35</v>
      </c>
      <c r="B35" s="146"/>
      <c r="C35" s="134"/>
      <c r="D35" s="18">
        <f>SUM(D27:D34)</f>
        <v>0</v>
      </c>
    </row>
    <row r="36" spans="1:4" ht="13.5" x14ac:dyDescent="0.2">
      <c r="A36" s="4"/>
      <c r="B36" s="4"/>
      <c r="C36" s="4"/>
      <c r="D36" s="7"/>
    </row>
    <row r="37" spans="1:4" ht="13.5" x14ac:dyDescent="0.2">
      <c r="A37" s="143" t="s">
        <v>63</v>
      </c>
      <c r="B37" s="176"/>
      <c r="C37" s="176"/>
      <c r="D37" s="177"/>
    </row>
    <row r="38" spans="1:4" ht="13.5" x14ac:dyDescent="0.2">
      <c r="A38" s="27" t="s">
        <v>29</v>
      </c>
      <c r="B38" s="29" t="s">
        <v>64</v>
      </c>
      <c r="C38" s="133" t="s">
        <v>37</v>
      </c>
      <c r="D38" s="134"/>
    </row>
    <row r="39" spans="1:4" ht="13.5" x14ac:dyDescent="0.25">
      <c r="A39" s="28" t="s">
        <v>2</v>
      </c>
      <c r="B39" s="30" t="s">
        <v>31</v>
      </c>
      <c r="C39" s="171"/>
      <c r="D39" s="172"/>
    </row>
    <row r="40" spans="1:4" ht="13.5" x14ac:dyDescent="0.25">
      <c r="A40" s="28" t="s">
        <v>3</v>
      </c>
      <c r="B40" s="30" t="s">
        <v>38</v>
      </c>
      <c r="C40" s="171"/>
      <c r="D40" s="172"/>
    </row>
    <row r="41" spans="1:4" ht="13.5" x14ac:dyDescent="0.25">
      <c r="A41" s="28" t="s">
        <v>4</v>
      </c>
      <c r="B41" s="30" t="s">
        <v>65</v>
      </c>
      <c r="C41" s="171"/>
      <c r="D41" s="172"/>
    </row>
    <row r="42" spans="1:4" ht="13.5" x14ac:dyDescent="0.25">
      <c r="A42" s="28" t="s">
        <v>5</v>
      </c>
      <c r="B42" s="30" t="s">
        <v>66</v>
      </c>
      <c r="C42" s="171"/>
      <c r="D42" s="172"/>
    </row>
    <row r="43" spans="1:4" ht="13.5" x14ac:dyDescent="0.25">
      <c r="A43" s="28" t="s">
        <v>6</v>
      </c>
      <c r="B43" s="30" t="s">
        <v>67</v>
      </c>
      <c r="C43" s="171"/>
      <c r="D43" s="172"/>
    </row>
    <row r="44" spans="1:4" ht="13.5" x14ac:dyDescent="0.25">
      <c r="A44" s="24" t="s">
        <v>7</v>
      </c>
      <c r="B44" s="30" t="s">
        <v>39</v>
      </c>
      <c r="C44" s="171"/>
      <c r="D44" s="172"/>
    </row>
    <row r="45" spans="1:4" ht="13.5" x14ac:dyDescent="0.2">
      <c r="A45" s="186" t="s">
        <v>68</v>
      </c>
      <c r="B45" s="187"/>
      <c r="C45" s="178">
        <f>SUM(C39:D44)</f>
        <v>0</v>
      </c>
      <c r="D45" s="134"/>
    </row>
    <row r="46" spans="1:4" ht="13.5" x14ac:dyDescent="0.2">
      <c r="A46" s="35"/>
      <c r="B46" s="35"/>
      <c r="C46" s="36"/>
      <c r="D46" s="2"/>
    </row>
    <row r="47" spans="1:4" ht="13.5" x14ac:dyDescent="0.2">
      <c r="A47" s="143" t="s">
        <v>69</v>
      </c>
      <c r="B47" s="176"/>
      <c r="C47" s="176"/>
      <c r="D47" s="177"/>
    </row>
    <row r="48" spans="1:4" ht="13.5" x14ac:dyDescent="0.2">
      <c r="A48" s="27" t="s">
        <v>70</v>
      </c>
      <c r="B48" s="29" t="s">
        <v>71</v>
      </c>
      <c r="C48" s="133" t="s">
        <v>37</v>
      </c>
      <c r="D48" s="134"/>
    </row>
    <row r="49" spans="1:4" ht="13.5" x14ac:dyDescent="0.25">
      <c r="A49" s="28" t="s">
        <v>2</v>
      </c>
      <c r="B49" s="30" t="s">
        <v>72</v>
      </c>
      <c r="C49" s="171"/>
      <c r="D49" s="172"/>
    </row>
    <row r="50" spans="1:4" ht="13.5" x14ac:dyDescent="0.25">
      <c r="A50" s="28" t="s">
        <v>3</v>
      </c>
      <c r="B50" s="30" t="s">
        <v>273</v>
      </c>
      <c r="C50" s="171">
        <f>INSUMOS!G47</f>
        <v>0</v>
      </c>
      <c r="D50" s="172"/>
    </row>
    <row r="51" spans="1:4" ht="13.5" x14ac:dyDescent="0.25">
      <c r="A51" s="19" t="s">
        <v>4</v>
      </c>
      <c r="B51" s="30" t="s">
        <v>274</v>
      </c>
      <c r="C51" s="164">
        <f>INSUMOS!G92</f>
        <v>0</v>
      </c>
      <c r="D51" s="164"/>
    </row>
    <row r="52" spans="1:4" ht="13.5" x14ac:dyDescent="0.25">
      <c r="A52" s="27" t="s">
        <v>5</v>
      </c>
      <c r="B52" s="30" t="s">
        <v>275</v>
      </c>
      <c r="C52" s="164"/>
      <c r="D52" s="164"/>
    </row>
    <row r="53" spans="1:4" ht="13.5" x14ac:dyDescent="0.2">
      <c r="A53" s="165" t="s">
        <v>73</v>
      </c>
      <c r="B53" s="165"/>
      <c r="C53" s="166">
        <f>SUM(C49:D52)</f>
        <v>0</v>
      </c>
      <c r="D53" s="161"/>
    </row>
    <row r="54" spans="1:4" ht="13.5" x14ac:dyDescent="0.2">
      <c r="A54" s="35"/>
      <c r="B54" s="35"/>
      <c r="C54" s="36"/>
      <c r="D54" s="2"/>
    </row>
    <row r="55" spans="1:4" ht="13.5" x14ac:dyDescent="0.2">
      <c r="A55" s="163" t="s">
        <v>74</v>
      </c>
      <c r="B55" s="163"/>
      <c r="C55" s="163"/>
      <c r="D55" s="163"/>
    </row>
    <row r="56" spans="1:4" ht="13.5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ht="13.5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ht="13.5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ht="13.5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ht="13.5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ht="13.5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ht="13.5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ht="13.5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ht="13.5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4" ht="13.5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4" ht="13.5" x14ac:dyDescent="0.2">
      <c r="A66" s="31" t="s">
        <v>78</v>
      </c>
      <c r="B66" s="143" t="s">
        <v>79</v>
      </c>
      <c r="C66" s="145"/>
      <c r="D66" s="31" t="s">
        <v>37</v>
      </c>
    </row>
    <row r="67" spans="1:4" ht="13.5" x14ac:dyDescent="0.2">
      <c r="A67" s="38" t="s">
        <v>2</v>
      </c>
      <c r="B67" s="131" t="s">
        <v>80</v>
      </c>
      <c r="C67" s="132"/>
      <c r="D67" s="17">
        <f>D35/12</f>
        <v>0</v>
      </c>
    </row>
    <row r="68" spans="1:4" ht="13.5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4" ht="13.5" x14ac:dyDescent="0.2">
      <c r="A69" s="167" t="s">
        <v>43</v>
      </c>
      <c r="B69" s="168"/>
      <c r="C69" s="169"/>
      <c r="D69" s="17">
        <f>SUM(D67:D68)</f>
        <v>0</v>
      </c>
    </row>
    <row r="70" spans="1:4" ht="13.5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4" ht="13.5" x14ac:dyDescent="0.2">
      <c r="A71" s="158" t="s">
        <v>77</v>
      </c>
      <c r="B71" s="159"/>
      <c r="C71" s="160"/>
      <c r="D71" s="18">
        <f>SUM(D69:D70)</f>
        <v>0</v>
      </c>
    </row>
    <row r="72" spans="1:4" ht="13.5" x14ac:dyDescent="0.2">
      <c r="A72" s="31" t="s">
        <v>83</v>
      </c>
      <c r="B72" s="143" t="s">
        <v>84</v>
      </c>
      <c r="C72" s="145"/>
      <c r="D72" s="31" t="s">
        <v>37</v>
      </c>
    </row>
    <row r="73" spans="1:4" ht="13.5" x14ac:dyDescent="0.2">
      <c r="A73" s="19" t="s">
        <v>2</v>
      </c>
      <c r="B73" s="131" t="s">
        <v>85</v>
      </c>
      <c r="C73" s="132"/>
      <c r="D73" s="17"/>
    </row>
    <row r="74" spans="1:4" ht="13.5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4" ht="13.5" x14ac:dyDescent="0.2">
      <c r="A75" s="28" t="s">
        <v>126</v>
      </c>
      <c r="B75" s="131" t="s">
        <v>127</v>
      </c>
      <c r="C75" s="132"/>
      <c r="D75" s="17"/>
    </row>
    <row r="76" spans="1:4" ht="13.5" x14ac:dyDescent="0.2">
      <c r="A76" s="133" t="s">
        <v>77</v>
      </c>
      <c r="B76" s="146"/>
      <c r="C76" s="134"/>
      <c r="D76" s="18">
        <f>SUM(D73:D75)</f>
        <v>0</v>
      </c>
    </row>
    <row r="77" spans="1:4" ht="13.5" x14ac:dyDescent="0.2">
      <c r="A77" s="31" t="s">
        <v>87</v>
      </c>
      <c r="B77" s="163" t="s">
        <v>88</v>
      </c>
      <c r="C77" s="163"/>
      <c r="D77" s="31" t="s">
        <v>37</v>
      </c>
    </row>
    <row r="78" spans="1:4" ht="13.5" x14ac:dyDescent="0.2">
      <c r="A78" s="19" t="s">
        <v>2</v>
      </c>
      <c r="B78" s="136" t="s">
        <v>27</v>
      </c>
      <c r="C78" s="136"/>
      <c r="D78" s="37"/>
    </row>
    <row r="79" spans="1:4" ht="13.5" x14ac:dyDescent="0.2">
      <c r="A79" s="19" t="s">
        <v>3</v>
      </c>
      <c r="B79" s="136" t="s">
        <v>157</v>
      </c>
      <c r="C79" s="136"/>
      <c r="D79" s="25"/>
    </row>
    <row r="80" spans="1:4" ht="13.5" x14ac:dyDescent="0.2">
      <c r="A80" s="19" t="s">
        <v>4</v>
      </c>
      <c r="B80" s="136" t="s">
        <v>90</v>
      </c>
      <c r="C80" s="136"/>
      <c r="D80" s="25"/>
    </row>
    <row r="81" spans="1:4" ht="13.5" x14ac:dyDescent="0.2">
      <c r="A81" s="19" t="s">
        <v>5</v>
      </c>
      <c r="B81" s="136" t="s">
        <v>26</v>
      </c>
      <c r="C81" s="136"/>
      <c r="D81" s="25"/>
    </row>
    <row r="82" spans="1:4" ht="13.5" x14ac:dyDescent="0.2">
      <c r="A82" s="19" t="s">
        <v>6</v>
      </c>
      <c r="B82" s="136" t="s">
        <v>91</v>
      </c>
      <c r="C82" s="136"/>
      <c r="D82" s="25">
        <f>D81*C65</f>
        <v>0</v>
      </c>
    </row>
    <row r="83" spans="1:4" ht="13.5" x14ac:dyDescent="0.2">
      <c r="A83" s="19" t="s">
        <v>7</v>
      </c>
      <c r="B83" s="136" t="s">
        <v>92</v>
      </c>
      <c r="C83" s="136"/>
      <c r="D83" s="25"/>
    </row>
    <row r="84" spans="1:4" ht="13.5" x14ac:dyDescent="0.2">
      <c r="A84" s="133" t="s">
        <v>77</v>
      </c>
      <c r="B84" s="146"/>
      <c r="C84" s="134"/>
      <c r="D84" s="25">
        <f>SUM(D78:D83)</f>
        <v>0</v>
      </c>
    </row>
    <row r="85" spans="1:4" ht="13.5" x14ac:dyDescent="0.2">
      <c r="A85" s="31" t="s">
        <v>93</v>
      </c>
      <c r="B85" s="163" t="s">
        <v>94</v>
      </c>
      <c r="C85" s="163"/>
      <c r="D85" s="31" t="s">
        <v>37</v>
      </c>
    </row>
    <row r="86" spans="1:4" ht="13.5" x14ac:dyDescent="0.2">
      <c r="A86" s="19" t="s">
        <v>2</v>
      </c>
      <c r="B86" s="136" t="s">
        <v>25</v>
      </c>
      <c r="C86" s="136"/>
      <c r="D86" s="17"/>
    </row>
    <row r="87" spans="1:4" ht="13.5" x14ac:dyDescent="0.2">
      <c r="A87" s="19" t="s">
        <v>3</v>
      </c>
      <c r="B87" s="136" t="s">
        <v>95</v>
      </c>
      <c r="C87" s="136"/>
      <c r="D87" s="18"/>
    </row>
    <row r="88" spans="1:4" ht="13.5" x14ac:dyDescent="0.2">
      <c r="A88" s="19" t="s">
        <v>4</v>
      </c>
      <c r="B88" s="136" t="s">
        <v>28</v>
      </c>
      <c r="C88" s="136"/>
      <c r="D88" s="17"/>
    </row>
    <row r="89" spans="1:4" ht="13.5" x14ac:dyDescent="0.2">
      <c r="A89" s="19" t="s">
        <v>5</v>
      </c>
      <c r="B89" s="136" t="s">
        <v>96</v>
      </c>
      <c r="C89" s="136"/>
      <c r="D89" s="17"/>
    </row>
    <row r="90" spans="1:4" ht="13.5" x14ac:dyDescent="0.2">
      <c r="A90" s="19" t="s">
        <v>6</v>
      </c>
      <c r="B90" s="136" t="s">
        <v>97</v>
      </c>
      <c r="C90" s="136"/>
      <c r="D90" s="17"/>
    </row>
    <row r="91" spans="1:4" ht="13.5" x14ac:dyDescent="0.2">
      <c r="A91" s="19" t="s">
        <v>7</v>
      </c>
      <c r="B91" s="136" t="s">
        <v>62</v>
      </c>
      <c r="C91" s="136"/>
      <c r="D91" s="17"/>
    </row>
    <row r="92" spans="1:4" ht="13.5" x14ac:dyDescent="0.2">
      <c r="A92" s="135" t="s">
        <v>43</v>
      </c>
      <c r="B92" s="135"/>
      <c r="C92" s="135"/>
      <c r="D92" s="17">
        <f>SUM(D86:D91)</f>
        <v>0</v>
      </c>
    </row>
    <row r="93" spans="1:4" ht="13.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4" ht="13.5" x14ac:dyDescent="0.2">
      <c r="A94" s="161" t="s">
        <v>77</v>
      </c>
      <c r="B94" s="161"/>
      <c r="C94" s="161"/>
      <c r="D94" s="17">
        <f>SUM(D92:D93)</f>
        <v>0</v>
      </c>
    </row>
    <row r="95" spans="1:4" ht="13.5" x14ac:dyDescent="0.2">
      <c r="A95" s="163" t="s">
        <v>99</v>
      </c>
      <c r="B95" s="163"/>
      <c r="C95" s="163"/>
      <c r="D95" s="163"/>
    </row>
    <row r="96" spans="1:4" ht="13.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ht="13.5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ht="13.5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ht="13.5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ht="13.5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ht="13.5" x14ac:dyDescent="0.2">
      <c r="A101" s="39" t="s">
        <v>100</v>
      </c>
      <c r="B101" s="156" t="s">
        <v>101</v>
      </c>
      <c r="C101" s="157"/>
      <c r="D101" s="40"/>
    </row>
    <row r="102" spans="1:4" ht="13.5" x14ac:dyDescent="0.2">
      <c r="A102" s="162" t="s">
        <v>77</v>
      </c>
      <c r="B102" s="162"/>
      <c r="C102" s="162"/>
      <c r="D102" s="40">
        <f>SUM(D96:D101)</f>
        <v>0</v>
      </c>
    </row>
    <row r="103" spans="1:4" ht="13.5" x14ac:dyDescent="0.2">
      <c r="A103" s="5"/>
      <c r="B103" s="1"/>
      <c r="C103" s="6"/>
      <c r="D103" s="11"/>
    </row>
    <row r="104" spans="1:4" ht="13.5" x14ac:dyDescent="0.2">
      <c r="A104" s="143" t="s">
        <v>103</v>
      </c>
      <c r="B104" s="145"/>
      <c r="C104" s="31" t="s">
        <v>36</v>
      </c>
      <c r="D104" s="31" t="s">
        <v>37</v>
      </c>
    </row>
    <row r="105" spans="1:4" ht="13.5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ht="13.5" x14ac:dyDescent="0.2">
      <c r="A106" s="19" t="s">
        <v>3</v>
      </c>
      <c r="B106" s="12" t="s">
        <v>40</v>
      </c>
      <c r="C106" s="20"/>
      <c r="D106" s="34"/>
    </row>
    <row r="107" spans="1:4" ht="13.5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ht="13.5" x14ac:dyDescent="0.2">
      <c r="A108" s="19"/>
      <c r="B108" s="12" t="s">
        <v>105</v>
      </c>
      <c r="C108" s="20"/>
      <c r="D108" s="34"/>
    </row>
    <row r="109" spans="1:4" ht="13.5" x14ac:dyDescent="0.2">
      <c r="A109" s="19"/>
      <c r="B109" s="12" t="s">
        <v>106</v>
      </c>
      <c r="C109" s="20">
        <v>0.05</v>
      </c>
      <c r="D109" s="34">
        <v>0</v>
      </c>
    </row>
    <row r="110" spans="1:4" ht="13.5" x14ac:dyDescent="0.2">
      <c r="A110" s="19"/>
      <c r="B110" s="12" t="s">
        <v>107</v>
      </c>
      <c r="C110" s="20"/>
      <c r="D110" s="34"/>
    </row>
    <row r="111" spans="1:4" ht="13.5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ht="13.5" x14ac:dyDescent="0.2">
      <c r="A112" s="133" t="s">
        <v>77</v>
      </c>
      <c r="B112" s="134"/>
      <c r="C112" s="20"/>
      <c r="D112" s="34">
        <f>SUM(D105:D111)</f>
        <v>0</v>
      </c>
    </row>
    <row r="113" spans="1:4" ht="13.5" x14ac:dyDescent="0.2">
      <c r="A113" s="5"/>
      <c r="B113" s="8"/>
      <c r="C113" s="9"/>
      <c r="D113" s="10"/>
    </row>
    <row r="114" spans="1:4" ht="13.5" x14ac:dyDescent="0.2">
      <c r="A114" s="143" t="s">
        <v>41</v>
      </c>
      <c r="B114" s="144"/>
      <c r="C114" s="144"/>
      <c r="D114" s="145"/>
    </row>
    <row r="115" spans="1:4" ht="13.5" x14ac:dyDescent="0.2">
      <c r="A115" s="137" t="s">
        <v>108</v>
      </c>
      <c r="B115" s="138"/>
      <c r="C115" s="138"/>
      <c r="D115" s="139"/>
    </row>
    <row r="116" spans="1:4" ht="13.5" x14ac:dyDescent="0.2">
      <c r="A116" s="158" t="s">
        <v>42</v>
      </c>
      <c r="B116" s="159"/>
      <c r="C116" s="160"/>
      <c r="D116" s="40" t="s">
        <v>109</v>
      </c>
    </row>
    <row r="117" spans="1:4" ht="13.5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ht="13.5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ht="13.5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ht="13.5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ht="13.5" x14ac:dyDescent="0.2">
      <c r="A121" s="135" t="s">
        <v>111</v>
      </c>
      <c r="B121" s="135"/>
      <c r="C121" s="135"/>
      <c r="D121" s="46">
        <f>SUM(D117:D120)</f>
        <v>0</v>
      </c>
    </row>
    <row r="122" spans="1:4" ht="13.5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ht="13.5" x14ac:dyDescent="0.2">
      <c r="A123" s="133" t="s">
        <v>112</v>
      </c>
      <c r="B123" s="146"/>
      <c r="C123" s="134"/>
      <c r="D123" s="46">
        <f>SUM(D121:D122)</f>
        <v>0</v>
      </c>
    </row>
    <row r="124" spans="1:4" ht="13.5" x14ac:dyDescent="0.2">
      <c r="A124" s="137" t="s">
        <v>44</v>
      </c>
      <c r="B124" s="138"/>
      <c r="C124" s="138"/>
      <c r="D124" s="139"/>
    </row>
    <row r="125" spans="1:4" ht="13.5" x14ac:dyDescent="0.2">
      <c r="A125" s="19" t="s">
        <v>2</v>
      </c>
      <c r="B125" s="131" t="s">
        <v>113</v>
      </c>
      <c r="C125" s="132"/>
      <c r="D125" s="47"/>
    </row>
    <row r="126" spans="1:4" ht="13.5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ht="13.5" x14ac:dyDescent="0.2">
      <c r="A127" s="19" t="s">
        <v>4</v>
      </c>
      <c r="B127" s="131" t="s">
        <v>115</v>
      </c>
      <c r="C127" s="132"/>
      <c r="D127" s="47">
        <v>1</v>
      </c>
    </row>
    <row r="128" spans="1:4" ht="13.5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3.5" x14ac:dyDescent="0.2">
      <c r="A129" s="19" t="s">
        <v>6</v>
      </c>
      <c r="B129" s="131" t="s">
        <v>122</v>
      </c>
      <c r="C129" s="132"/>
      <c r="D129" s="47">
        <v>1</v>
      </c>
    </row>
    <row r="130" spans="1:4" ht="13.5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ht="13.5" x14ac:dyDescent="0.2">
      <c r="A131" s="140" t="s">
        <v>118</v>
      </c>
      <c r="B131" s="141"/>
      <c r="C131" s="142"/>
      <c r="D131" s="25">
        <f>D130</f>
        <v>0</v>
      </c>
    </row>
    <row r="132" spans="1:4" ht="13.5" x14ac:dyDescent="0.2">
      <c r="A132" s="5"/>
      <c r="B132" s="1"/>
      <c r="C132" s="6"/>
      <c r="D132" s="7"/>
    </row>
    <row r="133" spans="1:4" ht="13.5" x14ac:dyDescent="0.2">
      <c r="A133" s="143" t="s">
        <v>119</v>
      </c>
      <c r="B133" s="144"/>
      <c r="C133" s="144"/>
      <c r="D133" s="145"/>
    </row>
    <row r="134" spans="1:4" ht="13.5" x14ac:dyDescent="0.2">
      <c r="A134" s="137" t="s">
        <v>120</v>
      </c>
      <c r="B134" s="138"/>
      <c r="C134" s="138"/>
      <c r="D134" s="41" t="s">
        <v>121</v>
      </c>
    </row>
    <row r="135" spans="1:4" ht="13.5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ht="13.5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ht="13.5" x14ac:dyDescent="0.2">
      <c r="A137" s="19" t="s">
        <v>4</v>
      </c>
      <c r="B137" s="131" t="s">
        <v>125</v>
      </c>
      <c r="C137" s="132"/>
      <c r="D137" s="43">
        <f>D136*D12</f>
        <v>0</v>
      </c>
    </row>
    <row r="138" spans="1:4" ht="13.5" x14ac:dyDescent="0.2">
      <c r="A138" s="19" t="s">
        <v>5</v>
      </c>
      <c r="B138" s="131" t="s">
        <v>163</v>
      </c>
      <c r="C138" s="132"/>
      <c r="D138" s="58">
        <f>D136/220</f>
        <v>0</v>
      </c>
    </row>
  </sheetData>
  <mergeCells count="107">
    <mergeCell ref="A6:B6"/>
    <mergeCell ref="C6:D6"/>
    <mergeCell ref="A8:D8"/>
    <mergeCell ref="B9:C9"/>
    <mergeCell ref="B10:C10"/>
    <mergeCell ref="B11:C11"/>
    <mergeCell ref="A1:D1"/>
    <mergeCell ref="A2:D2"/>
    <mergeCell ref="A3:D3"/>
    <mergeCell ref="A4:D4"/>
    <mergeCell ref="A5:B5"/>
    <mergeCell ref="C5:D5"/>
    <mergeCell ref="B20:C20"/>
    <mergeCell ref="B21:C21"/>
    <mergeCell ref="B22:C22"/>
    <mergeCell ref="B23:C23"/>
    <mergeCell ref="A25:D25"/>
    <mergeCell ref="A35:C35"/>
    <mergeCell ref="B12:C12"/>
    <mergeCell ref="A14:D14"/>
    <mergeCell ref="B15:C15"/>
    <mergeCell ref="B16:C16"/>
    <mergeCell ref="B17:C17"/>
    <mergeCell ref="A19:D19"/>
    <mergeCell ref="C43:D43"/>
    <mergeCell ref="C44:D44"/>
    <mergeCell ref="A45:B45"/>
    <mergeCell ref="C45:D45"/>
    <mergeCell ref="A47:D47"/>
    <mergeCell ref="C48:D48"/>
    <mergeCell ref="A37:D37"/>
    <mergeCell ref="C38:D38"/>
    <mergeCell ref="C39:D39"/>
    <mergeCell ref="C40:D40"/>
    <mergeCell ref="C41:D41"/>
    <mergeCell ref="C42:D42"/>
    <mergeCell ref="A55:D55"/>
    <mergeCell ref="A65:B65"/>
    <mergeCell ref="B66:C66"/>
    <mergeCell ref="B67:C67"/>
    <mergeCell ref="B68:C68"/>
    <mergeCell ref="A69:C69"/>
    <mergeCell ref="C49:D49"/>
    <mergeCell ref="C50:D50"/>
    <mergeCell ref="C51:D51"/>
    <mergeCell ref="C52:D52"/>
    <mergeCell ref="A53:B53"/>
    <mergeCell ref="C53:D53"/>
    <mergeCell ref="A76:C76"/>
    <mergeCell ref="B77:C77"/>
    <mergeCell ref="B78:C78"/>
    <mergeCell ref="B79:C79"/>
    <mergeCell ref="B80:C80"/>
    <mergeCell ref="B81:C81"/>
    <mergeCell ref="B70:C70"/>
    <mergeCell ref="A71:C71"/>
    <mergeCell ref="B72:C72"/>
    <mergeCell ref="B73:C73"/>
    <mergeCell ref="B74:C74"/>
    <mergeCell ref="B75:C75"/>
    <mergeCell ref="B88:C88"/>
    <mergeCell ref="B89:C89"/>
    <mergeCell ref="B90:C90"/>
    <mergeCell ref="B91:C91"/>
    <mergeCell ref="A92:C92"/>
    <mergeCell ref="B93:C93"/>
    <mergeCell ref="B82:C82"/>
    <mergeCell ref="B83:C83"/>
    <mergeCell ref="A84:C84"/>
    <mergeCell ref="B85:C85"/>
    <mergeCell ref="B86:C86"/>
    <mergeCell ref="B87:C87"/>
    <mergeCell ref="B100:C100"/>
    <mergeCell ref="B101:C101"/>
    <mergeCell ref="A102:C102"/>
    <mergeCell ref="A104:B104"/>
    <mergeCell ref="A112:B112"/>
    <mergeCell ref="A114:D114"/>
    <mergeCell ref="A94:C94"/>
    <mergeCell ref="A95:D95"/>
    <mergeCell ref="B96:C96"/>
    <mergeCell ref="B97:C97"/>
    <mergeCell ref="B98:C98"/>
    <mergeCell ref="B99:C99"/>
    <mergeCell ref="A121:C121"/>
    <mergeCell ref="B122:C122"/>
    <mergeCell ref="A123:C123"/>
    <mergeCell ref="A124:D124"/>
    <mergeCell ref="B125:C125"/>
    <mergeCell ref="B126:C126"/>
    <mergeCell ref="A115:D115"/>
    <mergeCell ref="A116:C116"/>
    <mergeCell ref="B117:C117"/>
    <mergeCell ref="B118:C118"/>
    <mergeCell ref="B119:C119"/>
    <mergeCell ref="B120:C120"/>
    <mergeCell ref="A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A131:C131"/>
    <mergeCell ref="A133:D133"/>
  </mergeCells>
  <pageMargins left="0.511811024" right="0.511811024" top="0.78740157499999996" bottom="0.78740157499999996" header="0.31496062000000002" footer="0.31496062000000002"/>
  <pageSetup paperSize="9" scale="8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workbookViewId="0">
      <selection activeCell="E43" sqref="E43"/>
    </sheetView>
  </sheetViews>
  <sheetFormatPr defaultRowHeight="12.75" x14ac:dyDescent="0.2"/>
  <cols>
    <col min="1" max="1" width="48.28515625" style="77" customWidth="1"/>
    <col min="2" max="2" width="18.7109375" style="77" customWidth="1"/>
    <col min="3" max="3" width="14.7109375" style="77" customWidth="1"/>
    <col min="4" max="4" width="15" style="77" customWidth="1"/>
    <col min="5" max="5" width="12" style="77" customWidth="1"/>
    <col min="6" max="6" width="10.85546875" style="77" customWidth="1"/>
    <col min="7" max="7" width="12.140625" style="77" customWidth="1"/>
    <col min="8" max="9" width="9.140625" style="77" customWidth="1"/>
    <col min="10" max="10" width="9.140625" style="77"/>
  </cols>
  <sheetData>
    <row r="1" spans="1:16" ht="12.75" customHeight="1" x14ac:dyDescent="0.2">
      <c r="A1" s="201" t="s">
        <v>276</v>
      </c>
      <c r="B1" s="195" t="s">
        <v>277</v>
      </c>
      <c r="C1" s="195"/>
      <c r="D1" s="196" t="s">
        <v>278</v>
      </c>
      <c r="E1" s="196" t="s">
        <v>279</v>
      </c>
      <c r="F1" s="82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">
      <c r="A2" s="201"/>
      <c r="B2" s="84" t="s">
        <v>280</v>
      </c>
      <c r="C2" s="84" t="s">
        <v>281</v>
      </c>
      <c r="D2" s="197"/>
      <c r="E2" s="197"/>
      <c r="F2" s="82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ht="53.25" customHeight="1" x14ac:dyDescent="0.2">
      <c r="A3" s="85" t="s">
        <v>282</v>
      </c>
      <c r="B3" s="86">
        <v>1</v>
      </c>
      <c r="C3" s="86" t="s">
        <v>283</v>
      </c>
      <c r="D3" s="87"/>
      <c r="E3" s="87">
        <f>SUM(D3*B3)</f>
        <v>0</v>
      </c>
      <c r="F3" s="82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 x14ac:dyDescent="0.2">
      <c r="A4" s="88" t="s">
        <v>284</v>
      </c>
      <c r="B4" s="89">
        <v>2</v>
      </c>
      <c r="C4" s="89" t="s">
        <v>283</v>
      </c>
      <c r="D4" s="90"/>
      <c r="E4" s="87">
        <f t="shared" ref="E4:E41" si="0">SUM(D4*B4)</f>
        <v>0</v>
      </c>
      <c r="F4" s="82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">
      <c r="A5" s="88" t="s">
        <v>285</v>
      </c>
      <c r="B5" s="89">
        <v>0.25</v>
      </c>
      <c r="C5" s="89" t="s">
        <v>286</v>
      </c>
      <c r="D5" s="90"/>
      <c r="E5" s="87">
        <f t="shared" si="0"/>
        <v>0</v>
      </c>
      <c r="F5" s="82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 x14ac:dyDescent="0.2">
      <c r="A6" s="88" t="s">
        <v>287</v>
      </c>
      <c r="B6" s="89">
        <v>0.2</v>
      </c>
      <c r="C6" s="89" t="s">
        <v>283</v>
      </c>
      <c r="D6" s="90"/>
      <c r="E6" s="87">
        <f t="shared" si="0"/>
        <v>0</v>
      </c>
      <c r="F6" s="82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A7" s="88" t="s">
        <v>288</v>
      </c>
      <c r="B7" s="89">
        <v>2</v>
      </c>
      <c r="C7" s="89" t="s">
        <v>283</v>
      </c>
      <c r="D7" s="90"/>
      <c r="E7" s="87">
        <f t="shared" si="0"/>
        <v>0</v>
      </c>
      <c r="F7" s="82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x14ac:dyDescent="0.2">
      <c r="A8" s="88" t="s">
        <v>289</v>
      </c>
      <c r="B8" s="89">
        <v>0.5</v>
      </c>
      <c r="C8" s="89" t="s">
        <v>290</v>
      </c>
      <c r="D8" s="90"/>
      <c r="E8" s="87">
        <f t="shared" si="0"/>
        <v>0</v>
      </c>
      <c r="F8" s="82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 x14ac:dyDescent="0.2">
      <c r="A9" s="91" t="s">
        <v>291</v>
      </c>
      <c r="B9" s="92">
        <v>0.33</v>
      </c>
      <c r="C9" s="89" t="s">
        <v>283</v>
      </c>
      <c r="D9" s="90"/>
      <c r="E9" s="87">
        <f t="shared" si="0"/>
        <v>0</v>
      </c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 x14ac:dyDescent="0.2">
      <c r="A10" s="91" t="s">
        <v>292</v>
      </c>
      <c r="B10" s="92">
        <v>4</v>
      </c>
      <c r="C10" s="89" t="s">
        <v>283</v>
      </c>
      <c r="D10" s="90"/>
      <c r="E10" s="87">
        <f t="shared" si="0"/>
        <v>0</v>
      </c>
      <c r="F10" s="82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x14ac:dyDescent="0.2">
      <c r="A11" s="91" t="s">
        <v>293</v>
      </c>
      <c r="B11" s="92">
        <v>0.08</v>
      </c>
      <c r="C11" s="89" t="s">
        <v>286</v>
      </c>
      <c r="D11" s="90"/>
      <c r="E11" s="87">
        <f t="shared" si="0"/>
        <v>0</v>
      </c>
      <c r="F11" s="82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6" x14ac:dyDescent="0.2">
      <c r="A12" s="91" t="s">
        <v>294</v>
      </c>
      <c r="B12" s="92">
        <v>1</v>
      </c>
      <c r="C12" s="89" t="s">
        <v>283</v>
      </c>
      <c r="D12" s="90"/>
      <c r="E12" s="87">
        <f t="shared" si="0"/>
        <v>0</v>
      </c>
      <c r="F12" s="82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91" t="s">
        <v>295</v>
      </c>
      <c r="B13" s="92">
        <v>10</v>
      </c>
      <c r="C13" s="89" t="s">
        <v>283</v>
      </c>
      <c r="D13" s="90"/>
      <c r="E13" s="87">
        <f t="shared" si="0"/>
        <v>0</v>
      </c>
      <c r="F13" s="82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x14ac:dyDescent="0.2">
      <c r="A14" s="91" t="s">
        <v>296</v>
      </c>
      <c r="B14" s="92">
        <v>10</v>
      </c>
      <c r="C14" s="89" t="s">
        <v>283</v>
      </c>
      <c r="D14" s="90"/>
      <c r="E14" s="87">
        <f t="shared" si="0"/>
        <v>0</v>
      </c>
      <c r="F14" s="82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">
      <c r="A15" s="91" t="s">
        <v>297</v>
      </c>
      <c r="B15" s="92">
        <v>10</v>
      </c>
      <c r="C15" s="89" t="s">
        <v>283</v>
      </c>
      <c r="D15" s="90"/>
      <c r="E15" s="87">
        <f t="shared" si="0"/>
        <v>0</v>
      </c>
      <c r="F15" s="82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6" x14ac:dyDescent="0.2">
      <c r="A16" s="91" t="s">
        <v>298</v>
      </c>
      <c r="B16" s="92">
        <v>3</v>
      </c>
      <c r="C16" s="89" t="s">
        <v>283</v>
      </c>
      <c r="D16" s="90"/>
      <c r="E16" s="87">
        <f t="shared" si="0"/>
        <v>0</v>
      </c>
      <c r="F16" s="82"/>
      <c r="G16" s="83"/>
      <c r="H16" s="83"/>
      <c r="I16" s="83"/>
      <c r="J16" s="83"/>
      <c r="K16" s="83"/>
      <c r="L16" s="83"/>
      <c r="M16" s="83"/>
      <c r="N16" s="83"/>
      <c r="O16" s="83"/>
      <c r="P16" s="83"/>
    </row>
    <row r="17" spans="1:16" x14ac:dyDescent="0.2">
      <c r="A17" s="91" t="s">
        <v>299</v>
      </c>
      <c r="B17" s="92">
        <v>2</v>
      </c>
      <c r="C17" s="89" t="s">
        <v>283</v>
      </c>
      <c r="D17" s="90"/>
      <c r="E17" s="87">
        <f t="shared" si="0"/>
        <v>0</v>
      </c>
      <c r="F17" s="82"/>
      <c r="G17" s="83"/>
      <c r="H17" s="83"/>
      <c r="I17" s="83"/>
      <c r="J17" s="83"/>
      <c r="K17" s="83"/>
      <c r="L17" s="83"/>
      <c r="M17" s="83"/>
      <c r="N17" s="83"/>
      <c r="O17" s="83"/>
      <c r="P17" s="83"/>
    </row>
    <row r="18" spans="1:16" x14ac:dyDescent="0.2">
      <c r="A18" s="91" t="s">
        <v>300</v>
      </c>
      <c r="B18" s="92">
        <v>3</v>
      </c>
      <c r="C18" s="89" t="s">
        <v>283</v>
      </c>
      <c r="D18" s="90"/>
      <c r="E18" s="87">
        <f t="shared" si="0"/>
        <v>0</v>
      </c>
      <c r="F18" s="82"/>
      <c r="G18" s="83"/>
      <c r="H18" s="83"/>
      <c r="I18" s="83"/>
      <c r="J18" s="83"/>
      <c r="K18" s="83"/>
      <c r="L18" s="83"/>
      <c r="M18" s="83"/>
      <c r="N18" s="83"/>
      <c r="O18" s="83"/>
      <c r="P18" s="83"/>
    </row>
    <row r="19" spans="1:16" x14ac:dyDescent="0.2">
      <c r="A19" s="91" t="s">
        <v>301</v>
      </c>
      <c r="B19" s="92">
        <v>1</v>
      </c>
      <c r="C19" s="89" t="s">
        <v>283</v>
      </c>
      <c r="D19" s="90"/>
      <c r="E19" s="87">
        <f t="shared" si="0"/>
        <v>0</v>
      </c>
      <c r="F19" s="82"/>
      <c r="G19" s="83"/>
      <c r="H19" s="83"/>
      <c r="I19" s="83"/>
      <c r="J19" s="83"/>
      <c r="K19" s="83"/>
      <c r="L19" s="83"/>
      <c r="M19" s="83"/>
      <c r="N19" s="83"/>
      <c r="O19" s="83"/>
      <c r="P19" s="83"/>
    </row>
    <row r="20" spans="1:16" x14ac:dyDescent="0.2">
      <c r="A20" s="91" t="s">
        <v>302</v>
      </c>
      <c r="B20" s="92">
        <v>0.5</v>
      </c>
      <c r="C20" s="89" t="s">
        <v>303</v>
      </c>
      <c r="D20" s="90"/>
      <c r="E20" s="87">
        <f t="shared" si="0"/>
        <v>0</v>
      </c>
      <c r="F20" s="82"/>
      <c r="G20" s="83"/>
      <c r="H20" s="83"/>
      <c r="I20" s="83"/>
      <c r="J20" s="83"/>
      <c r="K20" s="83"/>
      <c r="L20" s="83"/>
      <c r="M20" s="83"/>
      <c r="N20" s="83"/>
      <c r="O20" s="83"/>
      <c r="P20" s="83"/>
    </row>
    <row r="21" spans="1:16" x14ac:dyDescent="0.2">
      <c r="A21" s="91" t="s">
        <v>304</v>
      </c>
      <c r="B21" s="92">
        <v>1</v>
      </c>
      <c r="C21" s="89" t="s">
        <v>283</v>
      </c>
      <c r="D21" s="90"/>
      <c r="E21" s="87">
        <f t="shared" si="0"/>
        <v>0</v>
      </c>
      <c r="F21" s="82"/>
      <c r="G21" s="83"/>
      <c r="H21" s="83"/>
      <c r="I21" s="83"/>
      <c r="J21" s="83"/>
      <c r="K21" s="83"/>
      <c r="L21" s="83"/>
      <c r="M21" s="83"/>
      <c r="N21" s="83"/>
      <c r="O21" s="83"/>
      <c r="P21" s="83"/>
    </row>
    <row r="22" spans="1:16" x14ac:dyDescent="0.2">
      <c r="A22" s="91" t="s">
        <v>305</v>
      </c>
      <c r="B22" s="92">
        <v>5</v>
      </c>
      <c r="C22" s="89" t="s">
        <v>283</v>
      </c>
      <c r="D22" s="90"/>
      <c r="E22" s="87">
        <f t="shared" si="0"/>
        <v>0</v>
      </c>
      <c r="F22" s="82"/>
      <c r="G22" s="83"/>
      <c r="H22" s="83"/>
      <c r="I22" s="83"/>
      <c r="J22" s="83"/>
      <c r="K22" s="83"/>
      <c r="L22" s="83"/>
      <c r="M22" s="83"/>
      <c r="N22" s="83"/>
      <c r="O22" s="83"/>
      <c r="P22" s="83"/>
    </row>
    <row r="23" spans="1:16" x14ac:dyDescent="0.2">
      <c r="A23" s="91" t="s">
        <v>306</v>
      </c>
      <c r="B23" s="92">
        <v>5</v>
      </c>
      <c r="C23" s="89" t="s">
        <v>283</v>
      </c>
      <c r="D23" s="90"/>
      <c r="E23" s="87">
        <f t="shared" si="0"/>
        <v>0</v>
      </c>
      <c r="F23" s="82"/>
      <c r="G23" s="83"/>
      <c r="H23" s="83"/>
      <c r="I23" s="83"/>
      <c r="J23" s="83"/>
      <c r="K23" s="83"/>
      <c r="L23" s="83"/>
      <c r="M23" s="83"/>
      <c r="N23" s="83"/>
      <c r="O23" s="83"/>
      <c r="P23" s="83"/>
    </row>
    <row r="24" spans="1:16" x14ac:dyDescent="0.2">
      <c r="A24" s="91" t="s">
        <v>307</v>
      </c>
      <c r="B24" s="92">
        <v>2</v>
      </c>
      <c r="C24" s="89" t="s">
        <v>308</v>
      </c>
      <c r="D24" s="90"/>
      <c r="E24" s="87">
        <f t="shared" si="0"/>
        <v>0</v>
      </c>
      <c r="F24" s="82"/>
      <c r="G24" s="83"/>
      <c r="H24" s="83"/>
      <c r="I24" s="83"/>
      <c r="J24" s="83"/>
      <c r="K24" s="83"/>
      <c r="L24" s="83"/>
      <c r="M24" s="83"/>
      <c r="N24" s="83"/>
      <c r="O24" s="83"/>
      <c r="P24" s="83"/>
    </row>
    <row r="25" spans="1:16" x14ac:dyDescent="0.2">
      <c r="A25" s="91" t="s">
        <v>309</v>
      </c>
      <c r="B25" s="92">
        <v>1</v>
      </c>
      <c r="C25" s="89" t="s">
        <v>310</v>
      </c>
      <c r="D25" s="90"/>
      <c r="E25" s="87">
        <f t="shared" si="0"/>
        <v>0</v>
      </c>
      <c r="F25" s="82"/>
      <c r="G25" s="83"/>
      <c r="H25" s="83"/>
      <c r="I25" s="83"/>
      <c r="J25" s="83"/>
      <c r="K25" s="83"/>
      <c r="L25" s="83"/>
      <c r="M25" s="83"/>
      <c r="N25" s="83"/>
      <c r="O25" s="83"/>
      <c r="P25" s="83"/>
    </row>
    <row r="26" spans="1:16" x14ac:dyDescent="0.2">
      <c r="A26" s="91" t="s">
        <v>311</v>
      </c>
      <c r="B26" s="92">
        <v>0.2</v>
      </c>
      <c r="C26" s="89" t="s">
        <v>283</v>
      </c>
      <c r="D26" s="90"/>
      <c r="E26" s="87">
        <f t="shared" si="0"/>
        <v>0</v>
      </c>
      <c r="F26" s="82"/>
      <c r="G26" s="83"/>
      <c r="H26" s="83"/>
      <c r="I26" s="83"/>
      <c r="J26" s="83"/>
      <c r="K26" s="83"/>
      <c r="L26" s="83"/>
      <c r="M26" s="83"/>
      <c r="N26" s="83"/>
      <c r="O26" s="83"/>
      <c r="P26" s="83"/>
    </row>
    <row r="27" spans="1:16" x14ac:dyDescent="0.2">
      <c r="A27" s="91" t="s">
        <v>312</v>
      </c>
      <c r="B27" s="92">
        <v>0.25</v>
      </c>
      <c r="C27" s="89" t="s">
        <v>313</v>
      </c>
      <c r="D27" s="90"/>
      <c r="E27" s="87">
        <f t="shared" si="0"/>
        <v>0</v>
      </c>
      <c r="F27" s="82"/>
      <c r="G27" s="83"/>
      <c r="H27" s="83"/>
      <c r="I27" s="83"/>
      <c r="J27" s="83"/>
      <c r="K27" s="83"/>
      <c r="L27" s="83"/>
      <c r="M27" s="83"/>
      <c r="N27" s="83"/>
      <c r="O27" s="83"/>
      <c r="P27" s="83"/>
    </row>
    <row r="28" spans="1:16" x14ac:dyDescent="0.2">
      <c r="A28" s="91" t="s">
        <v>314</v>
      </c>
      <c r="B28" s="92">
        <v>1</v>
      </c>
      <c r="C28" s="89" t="s">
        <v>290</v>
      </c>
      <c r="D28" s="90"/>
      <c r="E28" s="87">
        <f t="shared" si="0"/>
        <v>0</v>
      </c>
      <c r="F28" s="82"/>
      <c r="G28" s="83"/>
      <c r="H28" s="83"/>
      <c r="I28" s="83"/>
      <c r="J28" s="83"/>
      <c r="K28" s="83"/>
      <c r="L28" s="83"/>
      <c r="M28" s="83"/>
      <c r="N28" s="83"/>
      <c r="O28" s="83"/>
      <c r="P28" s="83"/>
    </row>
    <row r="29" spans="1:16" x14ac:dyDescent="0.2">
      <c r="A29" s="91" t="s">
        <v>315</v>
      </c>
      <c r="B29" s="92">
        <v>1</v>
      </c>
      <c r="C29" s="89" t="s">
        <v>283</v>
      </c>
      <c r="D29" s="90"/>
      <c r="E29" s="87">
        <f t="shared" si="0"/>
        <v>0</v>
      </c>
      <c r="F29" s="82"/>
      <c r="G29" s="83"/>
      <c r="H29" s="83"/>
      <c r="I29" s="83"/>
      <c r="J29" s="83"/>
      <c r="K29" s="83"/>
      <c r="L29" s="83"/>
      <c r="M29" s="83"/>
      <c r="N29" s="83"/>
      <c r="O29" s="83"/>
      <c r="P29" s="83"/>
    </row>
    <row r="30" spans="1:16" x14ac:dyDescent="0.2">
      <c r="A30" s="91" t="s">
        <v>316</v>
      </c>
      <c r="B30" s="92">
        <v>2</v>
      </c>
      <c r="C30" s="89" t="s">
        <v>303</v>
      </c>
      <c r="D30" s="90"/>
      <c r="E30" s="87">
        <f t="shared" si="0"/>
        <v>0</v>
      </c>
      <c r="F30" s="82"/>
      <c r="G30" s="83"/>
      <c r="H30" s="83"/>
      <c r="I30" s="83"/>
      <c r="J30" s="83"/>
      <c r="K30" s="83"/>
      <c r="L30" s="83"/>
      <c r="M30" s="83"/>
      <c r="N30" s="83"/>
      <c r="O30" s="83"/>
      <c r="P30" s="83"/>
    </row>
    <row r="31" spans="1:16" x14ac:dyDescent="0.2">
      <c r="A31" s="91" t="s">
        <v>317</v>
      </c>
      <c r="B31" s="92">
        <v>4</v>
      </c>
      <c r="C31" s="89" t="s">
        <v>303</v>
      </c>
      <c r="D31" s="90"/>
      <c r="E31" s="87">
        <f t="shared" si="0"/>
        <v>0</v>
      </c>
      <c r="F31" s="82"/>
      <c r="G31" s="83"/>
      <c r="H31" s="83"/>
      <c r="I31" s="83"/>
      <c r="J31" s="83"/>
      <c r="K31" s="83"/>
      <c r="L31" s="83"/>
      <c r="M31" s="83"/>
      <c r="N31" s="83"/>
      <c r="O31" s="83"/>
      <c r="P31" s="83"/>
    </row>
    <row r="32" spans="1:16" x14ac:dyDescent="0.2">
      <c r="A32" s="91" t="s">
        <v>318</v>
      </c>
      <c r="B32" s="92">
        <v>0.08</v>
      </c>
      <c r="C32" s="89" t="s">
        <v>283</v>
      </c>
      <c r="D32" s="90"/>
      <c r="E32" s="87">
        <f t="shared" si="0"/>
        <v>0</v>
      </c>
      <c r="F32" s="82"/>
      <c r="G32" s="83"/>
      <c r="H32" s="83"/>
      <c r="I32" s="83"/>
      <c r="J32" s="83"/>
      <c r="K32" s="83"/>
      <c r="L32" s="83"/>
      <c r="M32" s="83"/>
      <c r="N32" s="83"/>
      <c r="O32" s="83"/>
      <c r="P32" s="83"/>
    </row>
    <row r="33" spans="1:16" x14ac:dyDescent="0.2">
      <c r="A33" s="91" t="s">
        <v>319</v>
      </c>
      <c r="B33" s="92">
        <v>8</v>
      </c>
      <c r="C33" s="89" t="s">
        <v>320</v>
      </c>
      <c r="D33" s="90"/>
      <c r="E33" s="87">
        <f t="shared" si="0"/>
        <v>0</v>
      </c>
      <c r="F33" s="82"/>
      <c r="G33" s="83"/>
      <c r="H33" s="83"/>
      <c r="I33" s="83"/>
      <c r="J33" s="83"/>
      <c r="K33" s="83"/>
      <c r="L33" s="83"/>
      <c r="M33" s="83"/>
      <c r="N33" s="83"/>
      <c r="O33" s="83"/>
      <c r="P33" s="83"/>
    </row>
    <row r="34" spans="1:16" x14ac:dyDescent="0.2">
      <c r="A34" s="88" t="s">
        <v>321</v>
      </c>
      <c r="B34" s="89">
        <v>2</v>
      </c>
      <c r="C34" s="89" t="s">
        <v>320</v>
      </c>
      <c r="D34" s="90"/>
      <c r="E34" s="87">
        <f t="shared" si="0"/>
        <v>0</v>
      </c>
      <c r="F34" s="82"/>
      <c r="G34" s="83"/>
      <c r="H34" s="83"/>
      <c r="I34" s="83"/>
      <c r="J34" s="83"/>
      <c r="K34" s="83"/>
      <c r="L34" s="83"/>
      <c r="M34" s="83"/>
      <c r="N34" s="83"/>
      <c r="O34" s="83"/>
      <c r="P34" s="83"/>
    </row>
    <row r="35" spans="1:16" x14ac:dyDescent="0.2">
      <c r="A35" s="88" t="s">
        <v>322</v>
      </c>
      <c r="B35" s="89">
        <v>5</v>
      </c>
      <c r="C35" s="89" t="s">
        <v>283</v>
      </c>
      <c r="D35" s="90"/>
      <c r="E35" s="87">
        <f t="shared" si="0"/>
        <v>0</v>
      </c>
      <c r="F35" s="82"/>
      <c r="G35" s="83"/>
      <c r="H35" s="83"/>
      <c r="I35" s="83"/>
      <c r="J35" s="83"/>
      <c r="K35" s="83"/>
      <c r="L35" s="83"/>
      <c r="M35" s="83"/>
      <c r="N35" s="83"/>
      <c r="O35" s="83"/>
      <c r="P35" s="83"/>
    </row>
    <row r="36" spans="1:16" x14ac:dyDescent="0.2">
      <c r="A36" s="88" t="s">
        <v>323</v>
      </c>
      <c r="B36" s="89">
        <v>0.33</v>
      </c>
      <c r="C36" s="89" t="s">
        <v>283</v>
      </c>
      <c r="D36" s="90"/>
      <c r="E36" s="87">
        <f t="shared" si="0"/>
        <v>0</v>
      </c>
      <c r="F36" s="82"/>
      <c r="G36" s="83"/>
      <c r="H36" s="83"/>
      <c r="I36" s="83"/>
      <c r="J36" s="83"/>
      <c r="K36" s="83"/>
      <c r="L36" s="83"/>
      <c r="M36" s="83"/>
      <c r="N36" s="83"/>
      <c r="O36" s="83"/>
      <c r="P36" s="83"/>
    </row>
    <row r="37" spans="1:16" x14ac:dyDescent="0.2">
      <c r="A37" s="88" t="s">
        <v>140</v>
      </c>
      <c r="B37" s="89">
        <v>0.33</v>
      </c>
      <c r="C37" s="89" t="s">
        <v>283</v>
      </c>
      <c r="D37" s="90"/>
      <c r="E37" s="87">
        <f t="shared" si="0"/>
        <v>0</v>
      </c>
      <c r="F37" s="82"/>
      <c r="G37" s="83"/>
      <c r="H37" s="83"/>
      <c r="I37" s="83"/>
      <c r="J37" s="83"/>
      <c r="K37" s="83"/>
      <c r="L37" s="83"/>
      <c r="M37" s="83"/>
      <c r="N37" s="83"/>
      <c r="O37" s="83"/>
      <c r="P37" s="83"/>
    </row>
    <row r="38" spans="1:16" x14ac:dyDescent="0.2">
      <c r="A38" s="88" t="s">
        <v>324</v>
      </c>
      <c r="B38" s="89">
        <v>2</v>
      </c>
      <c r="C38" s="89" t="s">
        <v>283</v>
      </c>
      <c r="D38" s="90"/>
      <c r="E38" s="87">
        <f t="shared" si="0"/>
        <v>0</v>
      </c>
      <c r="F38" s="82"/>
      <c r="G38" s="83"/>
      <c r="H38" s="83"/>
      <c r="I38" s="83"/>
      <c r="J38" s="83"/>
      <c r="K38" s="83"/>
      <c r="L38" s="83"/>
      <c r="M38" s="83"/>
      <c r="N38" s="83"/>
      <c r="O38" s="83"/>
      <c r="P38" s="83"/>
    </row>
    <row r="39" spans="1:16" x14ac:dyDescent="0.2">
      <c r="A39" s="88" t="s">
        <v>325</v>
      </c>
      <c r="B39" s="89">
        <v>2</v>
      </c>
      <c r="C39" s="89" t="s">
        <v>283</v>
      </c>
      <c r="D39" s="90"/>
      <c r="E39" s="87">
        <f t="shared" si="0"/>
        <v>0</v>
      </c>
      <c r="F39" s="82"/>
      <c r="G39" s="83"/>
      <c r="H39" s="83"/>
      <c r="I39" s="83"/>
      <c r="J39" s="83"/>
      <c r="K39" s="83"/>
      <c r="L39" s="83"/>
      <c r="M39" s="83"/>
      <c r="N39" s="83"/>
      <c r="O39" s="83"/>
      <c r="P39" s="83"/>
    </row>
    <row r="40" spans="1:16" x14ac:dyDescent="0.2">
      <c r="A40" s="88" t="s">
        <v>326</v>
      </c>
      <c r="B40" s="89">
        <v>2</v>
      </c>
      <c r="C40" s="89" t="s">
        <v>283</v>
      </c>
      <c r="D40" s="90"/>
      <c r="E40" s="87">
        <f t="shared" si="0"/>
        <v>0</v>
      </c>
      <c r="F40" s="82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1" spans="1:16" x14ac:dyDescent="0.2">
      <c r="A41" s="88" t="s">
        <v>327</v>
      </c>
      <c r="B41" s="89">
        <v>0.5</v>
      </c>
      <c r="C41" s="89" t="s">
        <v>283</v>
      </c>
      <c r="D41" s="90"/>
      <c r="E41" s="87">
        <f t="shared" si="0"/>
        <v>0</v>
      </c>
      <c r="F41" s="82"/>
      <c r="G41" s="83"/>
      <c r="H41" s="83"/>
      <c r="I41" s="83"/>
      <c r="J41" s="83"/>
      <c r="K41" s="83"/>
      <c r="L41" s="83"/>
      <c r="M41" s="83"/>
      <c r="N41" s="83"/>
      <c r="O41" s="83"/>
      <c r="P41" s="83"/>
    </row>
    <row r="42" spans="1:16" x14ac:dyDescent="0.2">
      <c r="A42" s="83"/>
      <c r="B42" s="83"/>
      <c r="C42" s="83"/>
      <c r="D42" s="83"/>
      <c r="E42" s="93">
        <f>SUM(E3:E41)</f>
        <v>0</v>
      </c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16" x14ac:dyDescent="0.2">
      <c r="A43" s="83"/>
      <c r="B43" s="83"/>
      <c r="C43" s="198" t="s">
        <v>328</v>
      </c>
      <c r="D43" s="198"/>
      <c r="E43" s="93">
        <f>E42/4</f>
        <v>0</v>
      </c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  <row r="44" spans="1:16" x14ac:dyDescent="0.2">
      <c r="A44" s="78"/>
      <c r="B44" s="78"/>
      <c r="C44" s="78"/>
      <c r="D44" s="78"/>
      <c r="E44" s="79"/>
      <c r="F44" s="79"/>
      <c r="G44" s="78"/>
      <c r="H44" s="79"/>
      <c r="I44" s="80"/>
    </row>
    <row r="45" spans="1:16" x14ac:dyDescent="0.2">
      <c r="A45" s="200"/>
      <c r="B45" s="200"/>
      <c r="C45" s="200"/>
      <c r="D45" s="199"/>
      <c r="E45" s="200"/>
      <c r="F45" s="200"/>
      <c r="G45" s="199"/>
      <c r="H45" s="200"/>
      <c r="I45" s="200"/>
    </row>
    <row r="46" spans="1:16" x14ac:dyDescent="0.2">
      <c r="A46" s="200"/>
      <c r="B46" s="200"/>
      <c r="C46" s="200"/>
      <c r="D46" s="202"/>
      <c r="E46" s="202"/>
      <c r="F46" s="202"/>
      <c r="G46" s="202"/>
      <c r="H46" s="202"/>
      <c r="I46" s="202"/>
    </row>
    <row r="47" spans="1:16" x14ac:dyDescent="0.2">
      <c r="A47" s="200"/>
      <c r="B47" s="200"/>
      <c r="C47" s="200"/>
      <c r="D47" s="199"/>
      <c r="E47" s="199"/>
      <c r="F47" s="199"/>
      <c r="G47" s="199"/>
      <c r="H47" s="199"/>
      <c r="I47" s="199"/>
    </row>
    <row r="48" spans="1:16" x14ac:dyDescent="0.2">
      <c r="E48" s="81"/>
      <c r="F48" s="81"/>
      <c r="H48" s="81"/>
      <c r="I48" s="81"/>
    </row>
    <row r="49" spans="1:9" x14ac:dyDescent="0.2">
      <c r="E49" s="81"/>
      <c r="F49" s="81"/>
      <c r="H49" s="81"/>
      <c r="I49" s="81"/>
    </row>
    <row r="50" spans="1:9" x14ac:dyDescent="0.2">
      <c r="E50" s="81"/>
      <c r="F50" s="81"/>
      <c r="H50" s="81"/>
      <c r="I50" s="81"/>
    </row>
    <row r="51" spans="1:9" ht="52.5" customHeight="1" x14ac:dyDescent="0.2">
      <c r="E51" s="81"/>
      <c r="F51" s="81"/>
      <c r="H51" s="81"/>
      <c r="I51" s="81"/>
    </row>
    <row r="52" spans="1:9" x14ac:dyDescent="0.2">
      <c r="A52" s="200"/>
      <c r="B52" s="200"/>
      <c r="C52" s="200"/>
      <c r="D52" s="200"/>
      <c r="E52" s="200"/>
      <c r="F52" s="200"/>
      <c r="G52" s="200"/>
      <c r="H52" s="200"/>
      <c r="I52" s="200"/>
    </row>
    <row r="53" spans="1:9" x14ac:dyDescent="0.2">
      <c r="A53" s="200"/>
      <c r="B53" s="200"/>
      <c r="C53" s="200"/>
      <c r="D53" s="200"/>
      <c r="E53" s="200"/>
      <c r="F53" s="200"/>
      <c r="G53" s="200"/>
      <c r="H53" s="200"/>
      <c r="I53" s="200"/>
    </row>
    <row r="54" spans="1:9" ht="53.25" customHeight="1" x14ac:dyDescent="0.2">
      <c r="A54" s="200"/>
      <c r="B54" s="200"/>
      <c r="C54" s="200"/>
      <c r="D54" s="76"/>
      <c r="E54" s="76"/>
      <c r="F54" s="76"/>
      <c r="G54" s="76"/>
      <c r="H54" s="76"/>
      <c r="I54" s="76"/>
    </row>
    <row r="55" spans="1:9" x14ac:dyDescent="0.2">
      <c r="A55" s="78"/>
      <c r="B55" s="78"/>
      <c r="C55" s="78"/>
      <c r="D55" s="78"/>
      <c r="E55" s="79"/>
      <c r="F55" s="79"/>
      <c r="G55" s="78"/>
      <c r="H55" s="80"/>
      <c r="I55" s="80"/>
    </row>
    <row r="56" spans="1:9" x14ac:dyDescent="0.2">
      <c r="A56" s="78"/>
      <c r="B56" s="78"/>
      <c r="C56" s="78"/>
      <c r="D56" s="78"/>
      <c r="E56" s="79"/>
      <c r="F56" s="79"/>
      <c r="G56" s="78"/>
      <c r="H56" s="80"/>
      <c r="I56" s="80"/>
    </row>
    <row r="57" spans="1:9" x14ac:dyDescent="0.2">
      <c r="A57" s="78"/>
      <c r="B57" s="78"/>
      <c r="C57" s="78"/>
      <c r="D57" s="78"/>
      <c r="E57" s="79"/>
      <c r="F57" s="79"/>
      <c r="G57" s="78"/>
      <c r="H57" s="80"/>
      <c r="I57" s="80"/>
    </row>
    <row r="58" spans="1:9" x14ac:dyDescent="0.2">
      <c r="A58" s="78"/>
      <c r="B58" s="78"/>
      <c r="C58" s="78"/>
      <c r="D58" s="78"/>
      <c r="E58" s="79"/>
      <c r="F58" s="79"/>
      <c r="G58" s="78"/>
      <c r="H58" s="80"/>
      <c r="I58" s="80"/>
    </row>
    <row r="59" spans="1:9" x14ac:dyDescent="0.2">
      <c r="A59" s="78"/>
      <c r="B59" s="78"/>
      <c r="C59" s="78"/>
      <c r="D59" s="78"/>
      <c r="E59" s="79"/>
      <c r="F59" s="79"/>
      <c r="G59" s="78"/>
      <c r="H59" s="80"/>
      <c r="I59" s="80"/>
    </row>
    <row r="60" spans="1:9" x14ac:dyDescent="0.2">
      <c r="A60" s="78"/>
      <c r="B60" s="78"/>
      <c r="C60" s="78"/>
      <c r="D60" s="78"/>
      <c r="E60" s="79"/>
      <c r="F60" s="79"/>
      <c r="G60" s="78"/>
      <c r="H60" s="80"/>
      <c r="I60" s="80"/>
    </row>
    <row r="61" spans="1:9" x14ac:dyDescent="0.2">
      <c r="A61" s="78"/>
      <c r="B61" s="78"/>
      <c r="C61" s="78"/>
      <c r="D61" s="78"/>
      <c r="E61" s="79"/>
      <c r="F61" s="79"/>
      <c r="G61" s="78"/>
      <c r="H61" s="80"/>
      <c r="I61" s="80"/>
    </row>
    <row r="62" spans="1:9" x14ac:dyDescent="0.2">
      <c r="A62" s="78"/>
      <c r="B62" s="78"/>
      <c r="C62" s="78"/>
      <c r="D62" s="78"/>
      <c r="E62" s="79"/>
      <c r="F62" s="79"/>
      <c r="G62" s="78"/>
      <c r="H62" s="80"/>
      <c r="I62" s="80"/>
    </row>
    <row r="63" spans="1:9" x14ac:dyDescent="0.2">
      <c r="A63" s="78"/>
      <c r="B63" s="78"/>
      <c r="C63" s="78"/>
      <c r="D63" s="78"/>
      <c r="E63" s="79"/>
      <c r="F63" s="79"/>
      <c r="G63" s="78"/>
      <c r="H63" s="80"/>
      <c r="I63" s="80"/>
    </row>
    <row r="64" spans="1:9" x14ac:dyDescent="0.2">
      <c r="A64" s="78"/>
      <c r="B64" s="78"/>
      <c r="C64" s="78"/>
      <c r="D64" s="78"/>
      <c r="E64" s="79"/>
      <c r="F64" s="79"/>
      <c r="G64" s="78"/>
      <c r="H64" s="80"/>
      <c r="I64" s="80"/>
    </row>
    <row r="65" spans="1:9" x14ac:dyDescent="0.2">
      <c r="A65" s="78"/>
      <c r="B65" s="78"/>
      <c r="C65" s="78"/>
      <c r="D65" s="78"/>
      <c r="E65" s="79"/>
      <c r="F65" s="79"/>
      <c r="G65" s="78"/>
      <c r="H65" s="80"/>
      <c r="I65" s="80"/>
    </row>
    <row r="66" spans="1:9" x14ac:dyDescent="0.2">
      <c r="A66" s="78"/>
      <c r="B66" s="78"/>
      <c r="C66" s="78"/>
      <c r="D66" s="78"/>
      <c r="E66" s="79"/>
      <c r="F66" s="79"/>
      <c r="G66" s="78"/>
      <c r="H66" s="80"/>
      <c r="I66" s="80"/>
    </row>
    <row r="67" spans="1:9" x14ac:dyDescent="0.2">
      <c r="A67" s="78"/>
      <c r="B67" s="78"/>
      <c r="C67" s="78"/>
      <c r="D67" s="78"/>
      <c r="E67" s="79"/>
      <c r="F67" s="79"/>
      <c r="G67" s="78"/>
      <c r="H67" s="80"/>
      <c r="I67" s="80"/>
    </row>
    <row r="68" spans="1:9" x14ac:dyDescent="0.2">
      <c r="A68" s="78"/>
      <c r="B68" s="78"/>
      <c r="C68" s="78"/>
      <c r="D68" s="78"/>
      <c r="E68" s="79"/>
      <c r="F68" s="79"/>
      <c r="G68" s="78"/>
      <c r="H68" s="80"/>
      <c r="I68" s="80"/>
    </row>
    <row r="69" spans="1:9" x14ac:dyDescent="0.2">
      <c r="A69" s="78"/>
      <c r="B69" s="78"/>
      <c r="C69" s="78"/>
      <c r="D69" s="78"/>
      <c r="E69" s="79"/>
      <c r="F69" s="79"/>
      <c r="G69" s="78"/>
      <c r="H69" s="80"/>
      <c r="I69" s="80"/>
    </row>
    <row r="70" spans="1:9" x14ac:dyDescent="0.2">
      <c r="A70" s="78"/>
      <c r="B70" s="78"/>
      <c r="C70" s="78"/>
      <c r="D70" s="78"/>
      <c r="E70" s="79"/>
      <c r="F70" s="79"/>
      <c r="G70" s="78"/>
      <c r="H70" s="80"/>
      <c r="I70" s="80"/>
    </row>
    <row r="71" spans="1:9" x14ac:dyDescent="0.2">
      <c r="A71" s="78"/>
      <c r="B71" s="78"/>
      <c r="C71" s="78"/>
      <c r="D71" s="78"/>
      <c r="E71" s="79"/>
      <c r="F71" s="79"/>
      <c r="G71" s="78"/>
      <c r="H71" s="80"/>
      <c r="I71" s="80"/>
    </row>
    <row r="72" spans="1:9" x14ac:dyDescent="0.2">
      <c r="A72" s="78"/>
      <c r="B72" s="78"/>
      <c r="C72" s="78"/>
      <c r="D72" s="78"/>
      <c r="E72" s="79"/>
      <c r="F72" s="79"/>
      <c r="G72" s="78"/>
      <c r="H72" s="80"/>
      <c r="I72" s="80"/>
    </row>
    <row r="73" spans="1:9" x14ac:dyDescent="0.2">
      <c r="A73" s="78"/>
      <c r="B73" s="78"/>
      <c r="C73" s="78"/>
      <c r="D73" s="78"/>
      <c r="E73" s="79"/>
      <c r="F73" s="79"/>
      <c r="G73" s="78"/>
      <c r="H73" s="80"/>
      <c r="I73" s="80"/>
    </row>
    <row r="74" spans="1:9" x14ac:dyDescent="0.2">
      <c r="A74" s="78"/>
      <c r="B74" s="78"/>
      <c r="C74" s="78"/>
      <c r="D74" s="78"/>
      <c r="E74" s="79"/>
      <c r="F74" s="79"/>
      <c r="G74" s="78"/>
      <c r="H74" s="80"/>
      <c r="I74" s="80"/>
    </row>
    <row r="75" spans="1:9" x14ac:dyDescent="0.2">
      <c r="A75" s="78"/>
      <c r="B75" s="78"/>
      <c r="C75" s="78"/>
      <c r="D75" s="78"/>
      <c r="E75" s="79"/>
      <c r="F75" s="79"/>
      <c r="G75" s="78"/>
      <c r="H75" s="80"/>
      <c r="I75" s="80"/>
    </row>
    <row r="76" spans="1:9" x14ac:dyDescent="0.2">
      <c r="A76" s="78"/>
      <c r="B76" s="78"/>
      <c r="C76" s="78"/>
      <c r="D76" s="78"/>
      <c r="E76" s="79"/>
      <c r="F76" s="79"/>
      <c r="G76" s="78"/>
      <c r="H76" s="80"/>
      <c r="I76" s="80"/>
    </row>
    <row r="77" spans="1:9" x14ac:dyDescent="0.2">
      <c r="A77" s="78"/>
      <c r="B77" s="78"/>
      <c r="C77" s="78"/>
      <c r="D77" s="78"/>
      <c r="E77" s="79"/>
      <c r="F77" s="79"/>
      <c r="G77" s="78"/>
      <c r="H77" s="80"/>
      <c r="I77" s="80"/>
    </row>
    <row r="78" spans="1:9" x14ac:dyDescent="0.2">
      <c r="A78" s="78"/>
      <c r="B78" s="78"/>
      <c r="C78" s="78"/>
      <c r="D78" s="78"/>
      <c r="E78" s="79"/>
      <c r="F78" s="79"/>
      <c r="G78" s="78"/>
      <c r="H78" s="80"/>
      <c r="I78" s="80"/>
    </row>
    <row r="79" spans="1:9" x14ac:dyDescent="0.2">
      <c r="A79" s="78"/>
      <c r="B79" s="78"/>
      <c r="C79" s="78"/>
      <c r="D79" s="78"/>
      <c r="E79" s="79"/>
      <c r="F79" s="79"/>
      <c r="G79" s="78"/>
      <c r="H79" s="80"/>
      <c r="I79" s="80"/>
    </row>
    <row r="80" spans="1:9" x14ac:dyDescent="0.2">
      <c r="A80" s="78"/>
      <c r="B80" s="78"/>
      <c r="C80" s="78"/>
      <c r="D80" s="78"/>
      <c r="E80" s="79"/>
      <c r="F80" s="79"/>
      <c r="G80" s="78"/>
      <c r="H80" s="80"/>
      <c r="I80" s="80"/>
    </row>
    <row r="81" spans="1:9" x14ac:dyDescent="0.2">
      <c r="A81" s="78"/>
      <c r="B81" s="78"/>
      <c r="C81" s="78"/>
      <c r="D81" s="78"/>
      <c r="E81" s="79"/>
      <c r="F81" s="79"/>
      <c r="G81" s="78"/>
      <c r="H81" s="80"/>
      <c r="I81" s="80"/>
    </row>
    <row r="82" spans="1:9" x14ac:dyDescent="0.2">
      <c r="A82" s="78"/>
      <c r="B82" s="78"/>
      <c r="C82" s="78"/>
      <c r="D82" s="78"/>
      <c r="E82" s="79"/>
      <c r="F82" s="79"/>
      <c r="G82" s="78"/>
      <c r="H82" s="80"/>
      <c r="I82" s="80"/>
    </row>
    <row r="83" spans="1:9" x14ac:dyDescent="0.2">
      <c r="A83" s="78"/>
      <c r="B83" s="78"/>
      <c r="C83" s="78"/>
      <c r="D83" s="78"/>
      <c r="E83" s="79"/>
      <c r="F83" s="79"/>
      <c r="G83" s="78"/>
      <c r="H83" s="80"/>
      <c r="I83" s="80"/>
    </row>
    <row r="84" spans="1:9" x14ac:dyDescent="0.2">
      <c r="A84" s="78"/>
      <c r="B84" s="78"/>
      <c r="C84" s="78"/>
      <c r="D84" s="78"/>
      <c r="E84" s="79"/>
      <c r="F84" s="79"/>
      <c r="G84" s="78"/>
      <c r="H84" s="80"/>
      <c r="I84" s="80"/>
    </row>
    <row r="85" spans="1:9" x14ac:dyDescent="0.2">
      <c r="A85" s="78"/>
      <c r="B85" s="78"/>
      <c r="C85" s="78"/>
      <c r="D85" s="78"/>
      <c r="E85" s="79"/>
      <c r="F85" s="79"/>
      <c r="G85" s="78"/>
      <c r="H85" s="80"/>
      <c r="I85" s="80"/>
    </row>
    <row r="86" spans="1:9" x14ac:dyDescent="0.2">
      <c r="A86" s="78"/>
      <c r="B86" s="78"/>
      <c r="C86" s="78"/>
      <c r="D86" s="78"/>
      <c r="E86" s="79"/>
      <c r="F86" s="79"/>
      <c r="G86" s="78"/>
      <c r="H86" s="80"/>
      <c r="I86" s="80"/>
    </row>
    <row r="87" spans="1:9" x14ac:dyDescent="0.2">
      <c r="A87" s="78"/>
      <c r="B87" s="78"/>
      <c r="C87" s="78"/>
      <c r="D87" s="78"/>
      <c r="E87" s="79"/>
      <c r="F87" s="79"/>
      <c r="G87" s="78"/>
      <c r="H87" s="80"/>
      <c r="I87" s="80"/>
    </row>
    <row r="88" spans="1:9" x14ac:dyDescent="0.2">
      <c r="A88" s="78"/>
      <c r="B88" s="78"/>
      <c r="C88" s="78"/>
      <c r="D88" s="78"/>
      <c r="E88" s="79"/>
      <c r="F88" s="79"/>
      <c r="G88" s="78"/>
      <c r="H88" s="80"/>
      <c r="I88" s="80"/>
    </row>
    <row r="89" spans="1:9" x14ac:dyDescent="0.2">
      <c r="A89" s="78"/>
      <c r="B89" s="78"/>
      <c r="C89" s="78"/>
      <c r="D89" s="78"/>
      <c r="E89" s="79"/>
      <c r="F89" s="79"/>
      <c r="G89" s="78"/>
      <c r="H89" s="80"/>
      <c r="I89" s="80"/>
    </row>
    <row r="90" spans="1:9" x14ac:dyDescent="0.2">
      <c r="A90" s="200"/>
      <c r="B90" s="200"/>
      <c r="C90" s="200"/>
      <c r="D90" s="199"/>
      <c r="E90" s="200"/>
      <c r="F90" s="200"/>
      <c r="G90" s="199"/>
      <c r="H90" s="200"/>
      <c r="I90" s="200"/>
    </row>
    <row r="91" spans="1:9" x14ac:dyDescent="0.2">
      <c r="A91" s="200"/>
      <c r="B91" s="200"/>
      <c r="C91" s="200"/>
      <c r="D91" s="202"/>
      <c r="E91" s="202"/>
      <c r="F91" s="202"/>
      <c r="G91" s="202"/>
      <c r="H91" s="202"/>
      <c r="I91" s="202"/>
    </row>
    <row r="92" spans="1:9" x14ac:dyDescent="0.2">
      <c r="A92" s="200"/>
      <c r="B92" s="200"/>
      <c r="C92" s="200"/>
      <c r="D92" s="199"/>
      <c r="E92" s="199"/>
      <c r="F92" s="199"/>
      <c r="G92" s="199"/>
      <c r="H92" s="199"/>
      <c r="I92" s="199"/>
    </row>
  </sheetData>
  <mergeCells count="29">
    <mergeCell ref="A91:C91"/>
    <mergeCell ref="D91:F91"/>
    <mergeCell ref="G91:I91"/>
    <mergeCell ref="A92:C92"/>
    <mergeCell ref="D92:F92"/>
    <mergeCell ref="G92:I92"/>
    <mergeCell ref="A90:C90"/>
    <mergeCell ref="D90:F90"/>
    <mergeCell ref="G90:I90"/>
    <mergeCell ref="A53:A54"/>
    <mergeCell ref="B53:B54"/>
    <mergeCell ref="A52:I52"/>
    <mergeCell ref="A46:C46"/>
    <mergeCell ref="C53:C54"/>
    <mergeCell ref="D53:F53"/>
    <mergeCell ref="G53:I53"/>
    <mergeCell ref="D46:F46"/>
    <mergeCell ref="G46:I46"/>
    <mergeCell ref="A47:C47"/>
    <mergeCell ref="D47:F47"/>
    <mergeCell ref="G47:I47"/>
    <mergeCell ref="B1:C1"/>
    <mergeCell ref="D1:D2"/>
    <mergeCell ref="E1:E2"/>
    <mergeCell ref="C43:D43"/>
    <mergeCell ref="G45:I45"/>
    <mergeCell ref="D45:F45"/>
    <mergeCell ref="A45:C45"/>
    <mergeCell ref="A1:A2"/>
  </mergeCells>
  <pageMargins left="0.511811024" right="0.511811024" top="0.78740157499999996" bottom="0.78740157499999996" header="0.31496062000000002" footer="0.31496062000000002"/>
  <pageSetup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workbookViewId="0">
      <selection activeCell="D107" sqref="D107"/>
    </sheetView>
  </sheetViews>
  <sheetFormatPr defaultRowHeight="12.75" x14ac:dyDescent="0.2"/>
  <cols>
    <col min="2" max="2" width="61.5703125" customWidth="1"/>
    <col min="3" max="3" width="11.85546875" customWidth="1"/>
    <col min="4" max="4" width="14" customWidth="1"/>
    <col min="5" max="5" width="15" customWidth="1"/>
    <col min="6" max="6" width="15.28515625" customWidth="1"/>
    <col min="7" max="7" width="14.5703125" customWidth="1"/>
    <col min="8" max="8" width="17.140625" customWidth="1"/>
  </cols>
  <sheetData>
    <row r="1" spans="1:16" ht="15" x14ac:dyDescent="0.2">
      <c r="A1" s="60" t="s">
        <v>135</v>
      </c>
      <c r="B1" s="61" t="s">
        <v>171</v>
      </c>
      <c r="C1" s="60" t="s">
        <v>172</v>
      </c>
      <c r="D1" s="60" t="s">
        <v>173</v>
      </c>
      <c r="E1" s="60" t="s">
        <v>174</v>
      </c>
      <c r="F1" s="60" t="s">
        <v>175</v>
      </c>
      <c r="G1" s="60" t="s">
        <v>176</v>
      </c>
    </row>
    <row r="2" spans="1:16" ht="25.5" x14ac:dyDescent="0.2">
      <c r="A2" s="62">
        <v>1</v>
      </c>
      <c r="B2" s="63" t="s">
        <v>177</v>
      </c>
      <c r="C2" s="64">
        <v>1</v>
      </c>
      <c r="D2" s="65" t="s">
        <v>178</v>
      </c>
      <c r="E2" s="65"/>
      <c r="F2" s="66"/>
      <c r="G2" s="66">
        <f>SUM(F2*C2)</f>
        <v>0</v>
      </c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5.5" x14ac:dyDescent="0.2">
      <c r="A3" s="62">
        <v>2</v>
      </c>
      <c r="B3" s="63" t="s">
        <v>179</v>
      </c>
      <c r="C3" s="64">
        <v>1</v>
      </c>
      <c r="D3" s="65" t="s">
        <v>178</v>
      </c>
      <c r="E3" s="65"/>
      <c r="F3" s="66"/>
      <c r="G3" s="66">
        <f t="shared" ref="G3:G66" si="0">SUM(F3*C3)</f>
        <v>0</v>
      </c>
      <c r="H3" s="118"/>
      <c r="I3" s="118"/>
      <c r="J3" s="118"/>
      <c r="K3" s="118"/>
      <c r="L3" s="118"/>
      <c r="M3" s="118"/>
      <c r="N3" s="118"/>
      <c r="O3" s="118"/>
      <c r="P3" s="118"/>
    </row>
    <row r="4" spans="1:16" ht="25.5" x14ac:dyDescent="0.2">
      <c r="A4" s="62">
        <v>3</v>
      </c>
      <c r="B4" s="63" t="s">
        <v>180</v>
      </c>
      <c r="C4" s="64">
        <v>1</v>
      </c>
      <c r="D4" s="65" t="s">
        <v>178</v>
      </c>
      <c r="E4" s="65"/>
      <c r="F4" s="66"/>
      <c r="G4" s="66">
        <f t="shared" si="0"/>
        <v>0</v>
      </c>
      <c r="H4" s="118"/>
      <c r="I4" s="118"/>
      <c r="J4" s="118"/>
      <c r="K4" s="118"/>
      <c r="L4" s="118"/>
      <c r="M4" s="118"/>
      <c r="N4" s="118"/>
      <c r="O4" s="118"/>
      <c r="P4" s="118"/>
    </row>
    <row r="5" spans="1:16" ht="25.5" x14ac:dyDescent="0.2">
      <c r="A5" s="62">
        <v>4</v>
      </c>
      <c r="B5" s="63" t="s">
        <v>181</v>
      </c>
      <c r="C5" s="64">
        <v>1</v>
      </c>
      <c r="D5" s="65" t="s">
        <v>178</v>
      </c>
      <c r="E5" s="65"/>
      <c r="F5" s="66"/>
      <c r="G5" s="66">
        <f t="shared" si="0"/>
        <v>0</v>
      </c>
      <c r="H5" s="118"/>
      <c r="I5" s="118"/>
      <c r="J5" s="118"/>
      <c r="K5" s="118"/>
      <c r="L5" s="118"/>
      <c r="M5" s="118"/>
      <c r="N5" s="118"/>
      <c r="O5" s="118"/>
      <c r="P5" s="118"/>
    </row>
    <row r="6" spans="1:16" ht="15" x14ac:dyDescent="0.2">
      <c r="A6" s="62">
        <v>5</v>
      </c>
      <c r="B6" s="63" t="s">
        <v>182</v>
      </c>
      <c r="C6" s="64">
        <v>1</v>
      </c>
      <c r="D6" s="65" t="s">
        <v>178</v>
      </c>
      <c r="E6" s="65"/>
      <c r="F6" s="66"/>
      <c r="G6" s="66">
        <f t="shared" si="0"/>
        <v>0</v>
      </c>
      <c r="H6" s="118"/>
      <c r="I6" s="118"/>
      <c r="J6" s="118"/>
      <c r="K6" s="118"/>
      <c r="L6" s="118"/>
      <c r="M6" s="118"/>
      <c r="N6" s="118"/>
      <c r="O6" s="118"/>
      <c r="P6" s="118"/>
    </row>
    <row r="7" spans="1:16" ht="25.5" x14ac:dyDescent="0.2">
      <c r="A7" s="62">
        <v>6</v>
      </c>
      <c r="B7" s="63" t="s">
        <v>183</v>
      </c>
      <c r="C7" s="64">
        <v>1</v>
      </c>
      <c r="D7" s="65" t="s">
        <v>141</v>
      </c>
      <c r="E7" s="65"/>
      <c r="F7" s="66"/>
      <c r="G7" s="66">
        <f t="shared" si="0"/>
        <v>0</v>
      </c>
      <c r="H7" s="118"/>
      <c r="I7" s="118"/>
      <c r="J7" s="118"/>
      <c r="K7" s="118"/>
      <c r="L7" s="118"/>
      <c r="M7" s="118"/>
      <c r="N7" s="118"/>
      <c r="O7" s="118"/>
      <c r="P7" s="118"/>
    </row>
    <row r="8" spans="1:16" ht="25.5" x14ac:dyDescent="0.2">
      <c r="A8" s="62">
        <v>7</v>
      </c>
      <c r="B8" s="63" t="s">
        <v>184</v>
      </c>
      <c r="C8" s="64">
        <v>1</v>
      </c>
      <c r="D8" s="65" t="s">
        <v>141</v>
      </c>
      <c r="E8" s="65"/>
      <c r="F8" s="66"/>
      <c r="G8" s="66">
        <f t="shared" si="0"/>
        <v>0</v>
      </c>
      <c r="H8" s="118"/>
      <c r="I8" s="118"/>
      <c r="J8" s="118"/>
      <c r="K8" s="118"/>
      <c r="L8" s="118"/>
      <c r="M8" s="118"/>
      <c r="N8" s="118"/>
      <c r="O8" s="118"/>
      <c r="P8" s="118"/>
    </row>
    <row r="9" spans="1:16" ht="25.5" x14ac:dyDescent="0.2">
      <c r="A9" s="62">
        <v>8</v>
      </c>
      <c r="B9" s="63" t="s">
        <v>185</v>
      </c>
      <c r="C9" s="64">
        <v>1</v>
      </c>
      <c r="D9" s="65" t="s">
        <v>141</v>
      </c>
      <c r="E9" s="65"/>
      <c r="F9" s="66"/>
      <c r="G9" s="66">
        <f t="shared" si="0"/>
        <v>0</v>
      </c>
      <c r="H9" s="118"/>
      <c r="I9" s="118"/>
      <c r="J9" s="118"/>
      <c r="K9" s="118"/>
      <c r="L9" s="118"/>
      <c r="M9" s="118"/>
      <c r="N9" s="118"/>
      <c r="O9" s="118"/>
      <c r="P9" s="118"/>
    </row>
    <row r="10" spans="1:16" ht="25.5" x14ac:dyDescent="0.2">
      <c r="A10" s="62">
        <v>9</v>
      </c>
      <c r="B10" s="63" t="s">
        <v>186</v>
      </c>
      <c r="C10" s="64">
        <v>1</v>
      </c>
      <c r="D10" s="65" t="s">
        <v>141</v>
      </c>
      <c r="E10" s="65"/>
      <c r="F10" s="66"/>
      <c r="G10" s="66">
        <f t="shared" si="0"/>
        <v>0</v>
      </c>
      <c r="H10" s="118"/>
      <c r="I10" s="118"/>
      <c r="J10" s="118"/>
      <c r="K10" s="118"/>
      <c r="L10" s="118"/>
      <c r="M10" s="118"/>
      <c r="N10" s="118"/>
      <c r="O10" s="118"/>
      <c r="P10" s="118"/>
    </row>
    <row r="11" spans="1:16" ht="25.5" x14ac:dyDescent="0.2">
      <c r="A11" s="62">
        <v>10</v>
      </c>
      <c r="B11" s="63" t="s">
        <v>187</v>
      </c>
      <c r="C11" s="64">
        <v>1</v>
      </c>
      <c r="D11" s="65" t="s">
        <v>141</v>
      </c>
      <c r="E11" s="65"/>
      <c r="F11" s="66"/>
      <c r="G11" s="66">
        <f t="shared" si="0"/>
        <v>0</v>
      </c>
      <c r="H11" s="118"/>
      <c r="I11" s="118"/>
      <c r="J11" s="118"/>
      <c r="K11" s="118"/>
      <c r="L11" s="118"/>
      <c r="M11" s="118"/>
      <c r="N11" s="118"/>
      <c r="O11" s="118"/>
      <c r="P11" s="118"/>
    </row>
    <row r="12" spans="1:16" ht="25.5" x14ac:dyDescent="0.2">
      <c r="A12" s="62">
        <v>11</v>
      </c>
      <c r="B12" s="63" t="s">
        <v>188</v>
      </c>
      <c r="C12" s="64">
        <v>2</v>
      </c>
      <c r="D12" s="65" t="s">
        <v>141</v>
      </c>
      <c r="E12" s="65"/>
      <c r="F12" s="66"/>
      <c r="G12" s="66">
        <f t="shared" si="0"/>
        <v>0</v>
      </c>
      <c r="H12" s="118"/>
      <c r="I12" s="118"/>
      <c r="J12" s="118"/>
      <c r="K12" s="118"/>
      <c r="L12" s="118"/>
      <c r="M12" s="118"/>
      <c r="N12" s="118"/>
      <c r="O12" s="118"/>
      <c r="P12" s="118"/>
    </row>
    <row r="13" spans="1:16" ht="25.5" x14ac:dyDescent="0.2">
      <c r="A13" s="62">
        <v>12</v>
      </c>
      <c r="B13" s="63" t="s">
        <v>189</v>
      </c>
      <c r="C13" s="64">
        <v>2</v>
      </c>
      <c r="D13" s="65" t="s">
        <v>141</v>
      </c>
      <c r="E13" s="65"/>
      <c r="F13" s="66"/>
      <c r="G13" s="66">
        <f t="shared" si="0"/>
        <v>0</v>
      </c>
      <c r="H13" s="118"/>
      <c r="I13" s="118"/>
      <c r="J13" s="118"/>
      <c r="K13" s="118"/>
      <c r="L13" s="118"/>
      <c r="M13" s="118"/>
      <c r="N13" s="118"/>
      <c r="O13" s="118"/>
      <c r="P13" s="118"/>
    </row>
    <row r="14" spans="1:16" ht="25.5" x14ac:dyDescent="0.2">
      <c r="A14" s="62">
        <v>13</v>
      </c>
      <c r="B14" s="63" t="s">
        <v>190</v>
      </c>
      <c r="C14" s="64">
        <v>2</v>
      </c>
      <c r="D14" s="65" t="s">
        <v>141</v>
      </c>
      <c r="E14" s="65"/>
      <c r="F14" s="66"/>
      <c r="G14" s="66">
        <f t="shared" si="0"/>
        <v>0</v>
      </c>
      <c r="H14" s="118"/>
      <c r="I14" s="118"/>
      <c r="J14" s="118"/>
      <c r="K14" s="118"/>
      <c r="L14" s="118"/>
      <c r="M14" s="118"/>
      <c r="N14" s="118"/>
      <c r="O14" s="118"/>
      <c r="P14" s="118"/>
    </row>
    <row r="15" spans="1:16" ht="25.5" x14ac:dyDescent="0.2">
      <c r="A15" s="62">
        <v>14</v>
      </c>
      <c r="B15" s="63" t="s">
        <v>191</v>
      </c>
      <c r="C15" s="64">
        <v>2</v>
      </c>
      <c r="D15" s="65" t="s">
        <v>141</v>
      </c>
      <c r="E15" s="65"/>
      <c r="F15" s="66"/>
      <c r="G15" s="66">
        <f t="shared" si="0"/>
        <v>0</v>
      </c>
      <c r="H15" s="118"/>
      <c r="I15" s="118"/>
      <c r="J15" s="118"/>
      <c r="K15" s="118"/>
      <c r="L15" s="118"/>
      <c r="M15" s="118"/>
      <c r="N15" s="118"/>
      <c r="O15" s="118"/>
      <c r="P15" s="118"/>
    </row>
    <row r="16" spans="1:16" ht="15" x14ac:dyDescent="0.2">
      <c r="A16" s="62">
        <v>15</v>
      </c>
      <c r="B16" s="63" t="s">
        <v>192</v>
      </c>
      <c r="C16" s="64">
        <v>1</v>
      </c>
      <c r="D16" s="65" t="s">
        <v>141</v>
      </c>
      <c r="E16" s="65"/>
      <c r="F16" s="66"/>
      <c r="G16" s="66">
        <f t="shared" si="0"/>
        <v>0</v>
      </c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6" ht="15" x14ac:dyDescent="0.2">
      <c r="A17" s="62">
        <v>16</v>
      </c>
      <c r="B17" s="63" t="s">
        <v>193</v>
      </c>
      <c r="C17" s="64">
        <v>1</v>
      </c>
      <c r="D17" s="65" t="s">
        <v>141</v>
      </c>
      <c r="E17" s="65"/>
      <c r="F17" s="66"/>
      <c r="G17" s="66">
        <f t="shared" si="0"/>
        <v>0</v>
      </c>
      <c r="H17" s="118"/>
      <c r="I17" s="118"/>
      <c r="J17" s="118"/>
      <c r="K17" s="118"/>
      <c r="L17" s="118"/>
      <c r="M17" s="118"/>
      <c r="N17" s="118"/>
      <c r="O17" s="118"/>
      <c r="P17" s="118"/>
    </row>
    <row r="18" spans="1:16" ht="15" x14ac:dyDescent="0.2">
      <c r="A18" s="62">
        <v>17</v>
      </c>
      <c r="B18" s="63" t="s">
        <v>194</v>
      </c>
      <c r="C18" s="64">
        <v>1</v>
      </c>
      <c r="D18" s="65" t="s">
        <v>141</v>
      </c>
      <c r="E18" s="65"/>
      <c r="F18" s="66"/>
      <c r="G18" s="66">
        <f t="shared" si="0"/>
        <v>0</v>
      </c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5" x14ac:dyDescent="0.2">
      <c r="A19" s="62">
        <v>18</v>
      </c>
      <c r="B19" s="63" t="s">
        <v>195</v>
      </c>
      <c r="C19" s="64">
        <v>1</v>
      </c>
      <c r="D19" s="65" t="s">
        <v>141</v>
      </c>
      <c r="E19" s="65"/>
      <c r="F19" s="66"/>
      <c r="G19" s="66">
        <f t="shared" si="0"/>
        <v>0</v>
      </c>
      <c r="H19" s="118"/>
      <c r="I19" s="118"/>
      <c r="J19" s="118"/>
      <c r="K19" s="118"/>
      <c r="L19" s="118"/>
      <c r="M19" s="118"/>
      <c r="N19" s="118"/>
      <c r="O19" s="118"/>
      <c r="P19" s="118"/>
    </row>
    <row r="20" spans="1:16" ht="25.5" x14ac:dyDescent="0.2">
      <c r="A20" s="62">
        <v>19</v>
      </c>
      <c r="B20" s="63" t="s">
        <v>196</v>
      </c>
      <c r="C20" s="64">
        <v>2</v>
      </c>
      <c r="D20" s="65" t="s">
        <v>141</v>
      </c>
      <c r="E20" s="65"/>
      <c r="F20" s="66"/>
      <c r="G20" s="66">
        <f t="shared" si="0"/>
        <v>0</v>
      </c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16" ht="25.5" x14ac:dyDescent="0.2">
      <c r="A21" s="62">
        <v>20</v>
      </c>
      <c r="B21" s="63" t="s">
        <v>197</v>
      </c>
      <c r="C21" s="64">
        <v>2</v>
      </c>
      <c r="D21" s="65" t="s">
        <v>141</v>
      </c>
      <c r="E21" s="65"/>
      <c r="F21" s="66"/>
      <c r="G21" s="66">
        <f t="shared" si="0"/>
        <v>0</v>
      </c>
      <c r="H21" s="118"/>
      <c r="I21" s="118"/>
      <c r="J21" s="118"/>
      <c r="K21" s="118"/>
      <c r="L21" s="118"/>
      <c r="M21" s="118"/>
      <c r="N21" s="118"/>
      <c r="O21" s="118"/>
      <c r="P21" s="118"/>
    </row>
    <row r="22" spans="1:16" ht="25.5" x14ac:dyDescent="0.2">
      <c r="A22" s="62">
        <v>21</v>
      </c>
      <c r="B22" s="63" t="s">
        <v>198</v>
      </c>
      <c r="C22" s="64">
        <v>2</v>
      </c>
      <c r="D22" s="65" t="s">
        <v>141</v>
      </c>
      <c r="E22" s="65"/>
      <c r="F22" s="66"/>
      <c r="G22" s="66">
        <f t="shared" si="0"/>
        <v>0</v>
      </c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16" ht="25.5" x14ac:dyDescent="0.2">
      <c r="A23" s="62">
        <v>22</v>
      </c>
      <c r="B23" s="63" t="s">
        <v>199</v>
      </c>
      <c r="C23" s="64">
        <v>2</v>
      </c>
      <c r="D23" s="65" t="s">
        <v>141</v>
      </c>
      <c r="E23" s="65"/>
      <c r="F23" s="66"/>
      <c r="G23" s="66">
        <f t="shared" si="0"/>
        <v>0</v>
      </c>
      <c r="H23" s="118"/>
      <c r="I23" s="118"/>
      <c r="J23" s="118"/>
      <c r="K23" s="118"/>
      <c r="L23" s="118"/>
      <c r="M23" s="118"/>
      <c r="N23" s="118"/>
      <c r="O23" s="118"/>
      <c r="P23" s="118"/>
    </row>
    <row r="24" spans="1:16" ht="15" x14ac:dyDescent="0.2">
      <c r="A24" s="62">
        <v>23</v>
      </c>
      <c r="B24" s="63" t="s">
        <v>200</v>
      </c>
      <c r="C24" s="64">
        <v>1</v>
      </c>
      <c r="D24" s="65" t="s">
        <v>141</v>
      </c>
      <c r="E24" s="65"/>
      <c r="F24" s="66"/>
      <c r="G24" s="66">
        <f t="shared" si="0"/>
        <v>0</v>
      </c>
      <c r="H24" s="118"/>
      <c r="I24" s="118"/>
      <c r="J24" s="118"/>
      <c r="K24" s="118"/>
      <c r="L24" s="118"/>
      <c r="M24" s="118"/>
      <c r="N24" s="118"/>
      <c r="O24" s="118"/>
      <c r="P24" s="118"/>
    </row>
    <row r="25" spans="1:16" ht="15" x14ac:dyDescent="0.2">
      <c r="A25" s="62">
        <v>24</v>
      </c>
      <c r="B25" s="63" t="s">
        <v>201</v>
      </c>
      <c r="C25" s="64">
        <v>1</v>
      </c>
      <c r="D25" s="65" t="s">
        <v>141</v>
      </c>
      <c r="E25" s="65"/>
      <c r="F25" s="66"/>
      <c r="G25" s="66">
        <f t="shared" si="0"/>
        <v>0</v>
      </c>
      <c r="H25" s="118"/>
      <c r="I25" s="118"/>
      <c r="J25" s="118"/>
      <c r="K25" s="118"/>
      <c r="L25" s="118"/>
      <c r="M25" s="118"/>
      <c r="N25" s="118"/>
      <c r="O25" s="118"/>
      <c r="P25" s="118"/>
    </row>
    <row r="26" spans="1:16" ht="15" x14ac:dyDescent="0.2">
      <c r="A26" s="62">
        <v>25</v>
      </c>
      <c r="B26" s="63" t="s">
        <v>202</v>
      </c>
      <c r="C26" s="64">
        <v>1</v>
      </c>
      <c r="D26" s="65" t="s">
        <v>141</v>
      </c>
      <c r="E26" s="65"/>
      <c r="F26" s="66"/>
      <c r="G26" s="66">
        <f t="shared" si="0"/>
        <v>0</v>
      </c>
      <c r="H26" s="118"/>
      <c r="I26" s="118"/>
      <c r="J26" s="118"/>
      <c r="K26" s="118"/>
      <c r="L26" s="118"/>
      <c r="M26" s="118"/>
      <c r="N26" s="118"/>
      <c r="O26" s="118"/>
      <c r="P26" s="118"/>
    </row>
    <row r="27" spans="1:16" ht="15" x14ac:dyDescent="0.2">
      <c r="A27" s="62">
        <v>26</v>
      </c>
      <c r="B27" s="63" t="s">
        <v>203</v>
      </c>
      <c r="C27" s="64">
        <v>1</v>
      </c>
      <c r="D27" s="65" t="s">
        <v>141</v>
      </c>
      <c r="E27" s="65"/>
      <c r="F27" s="66"/>
      <c r="G27" s="66">
        <f t="shared" si="0"/>
        <v>0</v>
      </c>
      <c r="H27" s="118"/>
      <c r="I27" s="118"/>
      <c r="J27" s="118"/>
      <c r="K27" s="118"/>
      <c r="L27" s="118"/>
      <c r="M27" s="118"/>
      <c r="N27" s="118"/>
      <c r="O27" s="118"/>
      <c r="P27" s="118"/>
    </row>
    <row r="28" spans="1:16" ht="25.5" x14ac:dyDescent="0.25">
      <c r="A28" s="62">
        <v>27</v>
      </c>
      <c r="B28" s="63" t="s">
        <v>204</v>
      </c>
      <c r="C28" s="64">
        <v>1</v>
      </c>
      <c r="D28" s="65" t="s">
        <v>178</v>
      </c>
      <c r="E28" s="65"/>
      <c r="F28" s="67"/>
      <c r="G28" s="66">
        <f t="shared" si="0"/>
        <v>0</v>
      </c>
      <c r="H28" s="119"/>
      <c r="I28" s="118"/>
      <c r="J28" s="118"/>
      <c r="K28" s="118"/>
      <c r="L28" s="118"/>
      <c r="M28" s="118"/>
      <c r="N28" s="118"/>
      <c r="O28" s="118"/>
      <c r="P28" s="118"/>
    </row>
    <row r="29" spans="1:16" ht="15" x14ac:dyDescent="0.2">
      <c r="A29" s="62">
        <v>28</v>
      </c>
      <c r="B29" s="63" t="s">
        <v>205</v>
      </c>
      <c r="C29" s="64">
        <v>1</v>
      </c>
      <c r="D29" s="65" t="s">
        <v>141</v>
      </c>
      <c r="E29" s="65"/>
      <c r="F29" s="66"/>
      <c r="G29" s="66">
        <f t="shared" si="0"/>
        <v>0</v>
      </c>
      <c r="H29" s="118"/>
      <c r="I29" s="118"/>
      <c r="J29" s="118"/>
      <c r="K29" s="118"/>
      <c r="L29" s="118"/>
      <c r="M29" s="118"/>
      <c r="N29" s="118"/>
      <c r="O29" s="118"/>
      <c r="P29" s="118"/>
    </row>
    <row r="30" spans="1:16" ht="25.5" x14ac:dyDescent="0.2">
      <c r="A30" s="62">
        <v>29</v>
      </c>
      <c r="B30" s="63" t="s">
        <v>206</v>
      </c>
      <c r="C30" s="64">
        <v>1</v>
      </c>
      <c r="D30" s="65" t="s">
        <v>178</v>
      </c>
      <c r="E30" s="65"/>
      <c r="F30" s="67"/>
      <c r="G30" s="66">
        <f t="shared" si="0"/>
        <v>0</v>
      </c>
      <c r="H30" s="118"/>
      <c r="I30" s="118"/>
      <c r="J30" s="118"/>
      <c r="K30" s="118"/>
      <c r="L30" s="118"/>
      <c r="M30" s="118"/>
      <c r="N30" s="118"/>
      <c r="O30" s="118"/>
      <c r="P30" s="118"/>
    </row>
    <row r="31" spans="1:16" ht="15" x14ac:dyDescent="0.2">
      <c r="A31" s="62">
        <v>30</v>
      </c>
      <c r="B31" s="63" t="s">
        <v>207</v>
      </c>
      <c r="C31" s="64">
        <v>1</v>
      </c>
      <c r="D31" s="65" t="s">
        <v>141</v>
      </c>
      <c r="E31" s="65"/>
      <c r="F31" s="66"/>
      <c r="G31" s="66">
        <f t="shared" si="0"/>
        <v>0</v>
      </c>
      <c r="H31" s="118"/>
      <c r="I31" s="118"/>
      <c r="J31" s="118"/>
      <c r="K31" s="118"/>
      <c r="L31" s="118"/>
      <c r="M31" s="118"/>
      <c r="N31" s="118"/>
      <c r="O31" s="118"/>
      <c r="P31" s="118"/>
    </row>
    <row r="32" spans="1:16" ht="15" x14ac:dyDescent="0.2">
      <c r="A32" s="62">
        <v>31</v>
      </c>
      <c r="B32" s="63" t="s">
        <v>208</v>
      </c>
      <c r="C32" s="64">
        <v>2</v>
      </c>
      <c r="D32" s="65" t="s">
        <v>141</v>
      </c>
      <c r="E32" s="65"/>
      <c r="F32" s="66"/>
      <c r="G32" s="66">
        <f t="shared" si="0"/>
        <v>0</v>
      </c>
      <c r="H32" s="118"/>
      <c r="I32" s="118"/>
      <c r="J32" s="118"/>
      <c r="K32" s="118"/>
      <c r="L32" s="118"/>
      <c r="M32" s="118"/>
      <c r="N32" s="118"/>
      <c r="O32" s="118"/>
      <c r="P32" s="118"/>
    </row>
    <row r="33" spans="1:16" ht="25.5" x14ac:dyDescent="0.2">
      <c r="A33" s="62">
        <v>32</v>
      </c>
      <c r="B33" s="63" t="s">
        <v>209</v>
      </c>
      <c r="C33" s="64">
        <v>2</v>
      </c>
      <c r="D33" s="65" t="s">
        <v>141</v>
      </c>
      <c r="E33" s="65"/>
      <c r="F33" s="66"/>
      <c r="G33" s="66">
        <f t="shared" si="0"/>
        <v>0</v>
      </c>
      <c r="H33" s="118"/>
      <c r="I33" s="118"/>
      <c r="J33" s="118"/>
      <c r="K33" s="118"/>
      <c r="L33" s="118"/>
      <c r="M33" s="118"/>
      <c r="N33" s="118"/>
      <c r="O33" s="118"/>
      <c r="P33" s="118"/>
    </row>
    <row r="34" spans="1:16" ht="25.5" x14ac:dyDescent="0.2">
      <c r="A34" s="62">
        <v>33</v>
      </c>
      <c r="B34" s="63" t="s">
        <v>210</v>
      </c>
      <c r="C34" s="64">
        <v>2</v>
      </c>
      <c r="D34" s="65" t="s">
        <v>141</v>
      </c>
      <c r="E34" s="65"/>
      <c r="F34" s="66"/>
      <c r="G34" s="66">
        <f t="shared" si="0"/>
        <v>0</v>
      </c>
      <c r="H34" s="118"/>
      <c r="I34" s="118"/>
      <c r="J34" s="118"/>
      <c r="K34" s="118"/>
      <c r="L34" s="118"/>
      <c r="M34" s="118"/>
      <c r="N34" s="118"/>
      <c r="O34" s="118"/>
      <c r="P34" s="118"/>
    </row>
    <row r="35" spans="1:16" ht="25.5" x14ac:dyDescent="0.2">
      <c r="A35" s="62">
        <v>34</v>
      </c>
      <c r="B35" s="63" t="s">
        <v>211</v>
      </c>
      <c r="C35" s="64">
        <v>2</v>
      </c>
      <c r="D35" s="65" t="s">
        <v>141</v>
      </c>
      <c r="E35" s="65"/>
      <c r="F35" s="66"/>
      <c r="G35" s="66">
        <f t="shared" si="0"/>
        <v>0</v>
      </c>
      <c r="H35" s="118"/>
      <c r="I35" s="118"/>
      <c r="J35" s="118"/>
      <c r="K35" s="118"/>
      <c r="L35" s="118"/>
      <c r="M35" s="118"/>
      <c r="N35" s="118"/>
      <c r="O35" s="118"/>
      <c r="P35" s="118"/>
    </row>
    <row r="36" spans="1:16" ht="15" x14ac:dyDescent="0.2">
      <c r="A36" s="62">
        <v>35</v>
      </c>
      <c r="B36" s="63" t="s">
        <v>212</v>
      </c>
      <c r="C36" s="64">
        <v>1</v>
      </c>
      <c r="D36" s="65" t="s">
        <v>141</v>
      </c>
      <c r="E36" s="65"/>
      <c r="F36" s="66"/>
      <c r="G36" s="66">
        <f t="shared" si="0"/>
        <v>0</v>
      </c>
      <c r="H36" s="118"/>
      <c r="I36" s="118"/>
      <c r="J36" s="118"/>
      <c r="K36" s="118"/>
      <c r="L36" s="118"/>
      <c r="M36" s="118"/>
      <c r="N36" s="118"/>
      <c r="O36" s="118"/>
      <c r="P36" s="118"/>
    </row>
    <row r="37" spans="1:16" ht="15" x14ac:dyDescent="0.2">
      <c r="A37" s="62">
        <v>36</v>
      </c>
      <c r="B37" s="63" t="s">
        <v>213</v>
      </c>
      <c r="C37" s="64">
        <v>1</v>
      </c>
      <c r="D37" s="65" t="s">
        <v>141</v>
      </c>
      <c r="E37" s="65"/>
      <c r="F37" s="66"/>
      <c r="G37" s="66">
        <f t="shared" si="0"/>
        <v>0</v>
      </c>
      <c r="H37" s="118"/>
      <c r="I37" s="118"/>
      <c r="J37" s="118"/>
      <c r="K37" s="118"/>
      <c r="L37" s="118"/>
      <c r="M37" s="118"/>
      <c r="N37" s="118"/>
      <c r="O37" s="118"/>
      <c r="P37" s="118"/>
    </row>
    <row r="38" spans="1:16" ht="15" x14ac:dyDescent="0.2">
      <c r="A38" s="62">
        <v>37</v>
      </c>
      <c r="B38" s="63" t="s">
        <v>214</v>
      </c>
      <c r="C38" s="64">
        <v>1</v>
      </c>
      <c r="D38" s="65" t="s">
        <v>141</v>
      </c>
      <c r="E38" s="65"/>
      <c r="F38" s="66"/>
      <c r="G38" s="66">
        <f t="shared" si="0"/>
        <v>0</v>
      </c>
      <c r="H38" s="118"/>
      <c r="I38" s="118"/>
      <c r="J38" s="118"/>
      <c r="K38" s="118"/>
      <c r="L38" s="118"/>
      <c r="M38" s="118"/>
      <c r="N38" s="118"/>
      <c r="O38" s="118"/>
      <c r="P38" s="118"/>
    </row>
    <row r="39" spans="1:16" ht="15" x14ac:dyDescent="0.2">
      <c r="A39" s="62">
        <v>38</v>
      </c>
      <c r="B39" s="63" t="s">
        <v>215</v>
      </c>
      <c r="C39" s="64">
        <v>1</v>
      </c>
      <c r="D39" s="65" t="s">
        <v>141</v>
      </c>
      <c r="E39" s="65"/>
      <c r="F39" s="66"/>
      <c r="G39" s="66">
        <f t="shared" si="0"/>
        <v>0</v>
      </c>
      <c r="H39" s="118"/>
      <c r="I39" s="118"/>
      <c r="J39" s="118"/>
      <c r="K39" s="118"/>
      <c r="L39" s="118"/>
      <c r="M39" s="118"/>
      <c r="N39" s="118"/>
      <c r="O39" s="118"/>
      <c r="P39" s="118"/>
    </row>
    <row r="40" spans="1:16" ht="15" x14ac:dyDescent="0.2">
      <c r="A40" s="62">
        <v>39</v>
      </c>
      <c r="B40" s="63" t="s">
        <v>216</v>
      </c>
      <c r="C40" s="64">
        <v>1</v>
      </c>
      <c r="D40" s="65" t="s">
        <v>141</v>
      </c>
      <c r="E40" s="65"/>
      <c r="F40" s="66"/>
      <c r="G40" s="66">
        <f t="shared" si="0"/>
        <v>0</v>
      </c>
      <c r="H40" s="118"/>
      <c r="I40" s="118"/>
      <c r="J40" s="118"/>
      <c r="K40" s="118"/>
      <c r="L40" s="118"/>
      <c r="M40" s="118"/>
      <c r="N40" s="118"/>
      <c r="O40" s="118"/>
      <c r="P40" s="118"/>
    </row>
    <row r="41" spans="1:16" ht="15" x14ac:dyDescent="0.2">
      <c r="A41" s="62">
        <v>40</v>
      </c>
      <c r="B41" s="63" t="s">
        <v>217</v>
      </c>
      <c r="C41" s="64">
        <v>1</v>
      </c>
      <c r="D41" s="65" t="s">
        <v>141</v>
      </c>
      <c r="E41" s="65"/>
      <c r="F41" s="67"/>
      <c r="G41" s="66">
        <f t="shared" si="0"/>
        <v>0</v>
      </c>
      <c r="H41" s="118"/>
      <c r="I41" s="118"/>
      <c r="J41" s="118"/>
      <c r="K41" s="118"/>
      <c r="L41" s="118"/>
      <c r="M41" s="118"/>
      <c r="N41" s="118"/>
      <c r="O41" s="118"/>
      <c r="P41" s="118"/>
    </row>
    <row r="42" spans="1:16" ht="51" x14ac:dyDescent="0.2">
      <c r="A42" s="62">
        <v>41</v>
      </c>
      <c r="B42" s="63" t="s">
        <v>218</v>
      </c>
      <c r="C42" s="64">
        <v>1</v>
      </c>
      <c r="D42" s="65" t="s">
        <v>141</v>
      </c>
      <c r="E42" s="65"/>
      <c r="F42" s="66"/>
      <c r="G42" s="66">
        <f t="shared" si="0"/>
        <v>0</v>
      </c>
      <c r="H42" s="118"/>
      <c r="I42" s="118"/>
      <c r="J42" s="118"/>
      <c r="K42" s="118"/>
      <c r="L42" s="118"/>
      <c r="M42" s="118"/>
      <c r="N42" s="118"/>
      <c r="O42" s="118"/>
      <c r="P42" s="118"/>
    </row>
    <row r="43" spans="1:16" ht="51" x14ac:dyDescent="0.2">
      <c r="A43" s="62">
        <v>42</v>
      </c>
      <c r="B43" s="63" t="s">
        <v>219</v>
      </c>
      <c r="C43" s="64">
        <v>1</v>
      </c>
      <c r="D43" s="65" t="s">
        <v>141</v>
      </c>
      <c r="E43" s="65"/>
      <c r="F43" s="66"/>
      <c r="G43" s="66">
        <f t="shared" si="0"/>
        <v>0</v>
      </c>
      <c r="H43" s="118"/>
      <c r="I43" s="118"/>
      <c r="J43" s="118"/>
      <c r="K43" s="118"/>
      <c r="L43" s="118"/>
      <c r="M43" s="118"/>
      <c r="N43" s="118"/>
      <c r="O43" s="118"/>
      <c r="P43" s="118"/>
    </row>
    <row r="44" spans="1:16" ht="25.5" x14ac:dyDescent="0.25">
      <c r="A44" s="62">
        <v>43</v>
      </c>
      <c r="B44" s="63" t="s">
        <v>220</v>
      </c>
      <c r="C44" s="64">
        <v>2</v>
      </c>
      <c r="D44" s="65" t="s">
        <v>141</v>
      </c>
      <c r="E44" s="65"/>
      <c r="F44" s="67"/>
      <c r="G44" s="66">
        <f t="shared" si="0"/>
        <v>0</v>
      </c>
      <c r="H44" s="119"/>
      <c r="I44" s="118"/>
      <c r="J44" s="118"/>
      <c r="K44" s="118"/>
      <c r="L44" s="118"/>
      <c r="M44" s="118"/>
      <c r="N44" s="118"/>
      <c r="O44" s="118"/>
      <c r="P44" s="118"/>
    </row>
    <row r="45" spans="1:16" ht="15" x14ac:dyDescent="0.25">
      <c r="A45" s="62">
        <v>44</v>
      </c>
      <c r="B45" s="63" t="s">
        <v>221</v>
      </c>
      <c r="C45" s="64">
        <v>1</v>
      </c>
      <c r="D45" s="65" t="s">
        <v>141</v>
      </c>
      <c r="E45" s="65"/>
      <c r="F45" s="67"/>
      <c r="G45" s="66">
        <f t="shared" si="0"/>
        <v>0</v>
      </c>
      <c r="H45" s="119"/>
      <c r="I45" s="118"/>
      <c r="J45" s="118"/>
      <c r="K45" s="118"/>
      <c r="L45" s="118"/>
      <c r="M45" s="118"/>
      <c r="N45" s="118"/>
      <c r="O45" s="118"/>
      <c r="P45" s="118"/>
    </row>
    <row r="46" spans="1:16" ht="15" x14ac:dyDescent="0.25">
      <c r="A46" s="62">
        <v>45</v>
      </c>
      <c r="B46" s="63" t="s">
        <v>222</v>
      </c>
      <c r="C46" s="64">
        <v>2</v>
      </c>
      <c r="D46" s="65" t="s">
        <v>223</v>
      </c>
      <c r="E46" s="65"/>
      <c r="F46" s="67"/>
      <c r="G46" s="66">
        <f t="shared" si="0"/>
        <v>0</v>
      </c>
      <c r="H46" s="119"/>
      <c r="I46" s="118"/>
      <c r="J46" s="118"/>
      <c r="K46" s="118"/>
      <c r="L46" s="118"/>
      <c r="M46" s="118"/>
      <c r="N46" s="118"/>
      <c r="O46" s="118"/>
      <c r="P46" s="118"/>
    </row>
    <row r="47" spans="1:16" ht="25.5" x14ac:dyDescent="0.2">
      <c r="A47" s="62">
        <v>46</v>
      </c>
      <c r="B47" s="63" t="s">
        <v>224</v>
      </c>
      <c r="C47" s="64">
        <v>1</v>
      </c>
      <c r="D47" s="65" t="s">
        <v>141</v>
      </c>
      <c r="E47" s="65"/>
      <c r="F47" s="66"/>
      <c r="G47" s="66">
        <f t="shared" si="0"/>
        <v>0</v>
      </c>
      <c r="H47" s="118"/>
      <c r="I47" s="118"/>
      <c r="J47" s="118"/>
      <c r="K47" s="118"/>
      <c r="L47" s="118"/>
      <c r="M47" s="118"/>
      <c r="N47" s="118"/>
      <c r="O47" s="118"/>
      <c r="P47" s="118"/>
    </row>
    <row r="48" spans="1:16" ht="15" x14ac:dyDescent="0.2">
      <c r="A48" s="62">
        <v>47</v>
      </c>
      <c r="B48" s="63" t="s">
        <v>225</v>
      </c>
      <c r="C48" s="64">
        <v>1</v>
      </c>
      <c r="D48" s="65" t="s">
        <v>141</v>
      </c>
      <c r="E48" s="65"/>
      <c r="F48" s="66"/>
      <c r="G48" s="66">
        <f t="shared" si="0"/>
        <v>0</v>
      </c>
      <c r="H48" s="118"/>
      <c r="I48" s="118"/>
      <c r="J48" s="118"/>
      <c r="K48" s="118"/>
      <c r="L48" s="118"/>
      <c r="M48" s="118"/>
      <c r="N48" s="118"/>
      <c r="O48" s="118"/>
      <c r="P48" s="118"/>
    </row>
    <row r="49" spans="1:16" ht="15" x14ac:dyDescent="0.2">
      <c r="A49" s="62">
        <v>48</v>
      </c>
      <c r="B49" s="63" t="s">
        <v>226</v>
      </c>
      <c r="C49" s="64">
        <v>1</v>
      </c>
      <c r="D49" s="65" t="s">
        <v>178</v>
      </c>
      <c r="E49" s="65"/>
      <c r="F49" s="66"/>
      <c r="G49" s="66">
        <f t="shared" si="0"/>
        <v>0</v>
      </c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 ht="25.5" x14ac:dyDescent="0.2">
      <c r="A50" s="62">
        <v>49</v>
      </c>
      <c r="B50" s="63" t="s">
        <v>227</v>
      </c>
      <c r="C50" s="64">
        <v>1</v>
      </c>
      <c r="D50" s="65" t="s">
        <v>141</v>
      </c>
      <c r="E50" s="65"/>
      <c r="F50" s="66"/>
      <c r="G50" s="66">
        <f t="shared" si="0"/>
        <v>0</v>
      </c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 ht="15" x14ac:dyDescent="0.2">
      <c r="A51" s="62">
        <v>50</v>
      </c>
      <c r="B51" s="63" t="s">
        <v>228</v>
      </c>
      <c r="C51" s="64">
        <v>1</v>
      </c>
      <c r="D51" s="65" t="s">
        <v>178</v>
      </c>
      <c r="E51" s="65"/>
      <c r="F51" s="66"/>
      <c r="G51" s="66">
        <f t="shared" si="0"/>
        <v>0</v>
      </c>
      <c r="H51" s="118"/>
      <c r="I51" s="118"/>
      <c r="J51" s="118"/>
      <c r="K51" s="118"/>
      <c r="L51" s="118"/>
      <c r="M51" s="118"/>
      <c r="N51" s="118"/>
      <c r="O51" s="118"/>
      <c r="P51" s="118"/>
    </row>
    <row r="52" spans="1:16" ht="15" x14ac:dyDescent="0.2">
      <c r="A52" s="62">
        <v>51</v>
      </c>
      <c r="B52" s="63" t="s">
        <v>229</v>
      </c>
      <c r="C52" s="64">
        <v>1</v>
      </c>
      <c r="D52" s="65" t="s">
        <v>178</v>
      </c>
      <c r="E52" s="65"/>
      <c r="F52" s="66"/>
      <c r="G52" s="66">
        <f t="shared" si="0"/>
        <v>0</v>
      </c>
      <c r="H52" s="118"/>
      <c r="I52" s="118"/>
      <c r="J52" s="118"/>
      <c r="K52" s="118"/>
      <c r="L52" s="118"/>
      <c r="M52" s="118"/>
      <c r="N52" s="118"/>
      <c r="O52" s="118"/>
      <c r="P52" s="118"/>
    </row>
    <row r="53" spans="1:16" ht="15" x14ac:dyDescent="0.2">
      <c r="A53" s="62">
        <v>52</v>
      </c>
      <c r="B53" s="63" t="s">
        <v>230</v>
      </c>
      <c r="C53" s="64">
        <v>1</v>
      </c>
      <c r="D53" s="65" t="s">
        <v>178</v>
      </c>
      <c r="E53" s="65"/>
      <c r="F53" s="66"/>
      <c r="G53" s="66">
        <f t="shared" si="0"/>
        <v>0</v>
      </c>
      <c r="H53" s="118"/>
      <c r="I53" s="118"/>
      <c r="J53" s="118"/>
      <c r="K53" s="118"/>
      <c r="L53" s="118"/>
      <c r="M53" s="118"/>
      <c r="N53" s="118"/>
      <c r="O53" s="118"/>
      <c r="P53" s="118"/>
    </row>
    <row r="54" spans="1:16" ht="15" x14ac:dyDescent="0.2">
      <c r="A54" s="62">
        <v>53</v>
      </c>
      <c r="B54" s="63" t="s">
        <v>231</v>
      </c>
      <c r="C54" s="64">
        <v>2</v>
      </c>
      <c r="D54" s="65" t="s">
        <v>141</v>
      </c>
      <c r="E54" s="65"/>
      <c r="F54" s="66"/>
      <c r="G54" s="66">
        <f t="shared" si="0"/>
        <v>0</v>
      </c>
      <c r="H54" s="118"/>
      <c r="I54" s="118"/>
      <c r="J54" s="118"/>
      <c r="K54" s="118"/>
      <c r="L54" s="118"/>
      <c r="M54" s="118"/>
      <c r="N54" s="118"/>
      <c r="O54" s="118"/>
      <c r="P54" s="118"/>
    </row>
    <row r="55" spans="1:16" ht="15" x14ac:dyDescent="0.2">
      <c r="A55" s="62">
        <v>54</v>
      </c>
      <c r="B55" s="63" t="s">
        <v>232</v>
      </c>
      <c r="C55" s="64">
        <v>1</v>
      </c>
      <c r="D55" s="65" t="s">
        <v>141</v>
      </c>
      <c r="E55" s="65"/>
      <c r="F55" s="66"/>
      <c r="G55" s="66">
        <f t="shared" si="0"/>
        <v>0</v>
      </c>
      <c r="H55" s="118"/>
      <c r="I55" s="118"/>
      <c r="J55" s="118"/>
      <c r="K55" s="118"/>
      <c r="L55" s="118"/>
      <c r="M55" s="118"/>
      <c r="N55" s="118"/>
      <c r="O55" s="118"/>
      <c r="P55" s="118"/>
    </row>
    <row r="56" spans="1:16" ht="15" x14ac:dyDescent="0.2">
      <c r="A56" s="62">
        <v>55</v>
      </c>
      <c r="B56" s="63" t="s">
        <v>233</v>
      </c>
      <c r="C56" s="64">
        <v>1</v>
      </c>
      <c r="D56" s="65" t="s">
        <v>141</v>
      </c>
      <c r="E56" s="65"/>
      <c r="F56" s="66"/>
      <c r="G56" s="66">
        <f t="shared" si="0"/>
        <v>0</v>
      </c>
      <c r="H56" s="118"/>
      <c r="I56" s="118"/>
      <c r="J56" s="118"/>
      <c r="K56" s="118"/>
      <c r="L56" s="118"/>
      <c r="M56" s="118"/>
      <c r="N56" s="118"/>
      <c r="O56" s="118"/>
      <c r="P56" s="118"/>
    </row>
    <row r="57" spans="1:16" ht="15" x14ac:dyDescent="0.2">
      <c r="A57" s="62">
        <v>56</v>
      </c>
      <c r="B57" s="63" t="s">
        <v>234</v>
      </c>
      <c r="C57" s="64">
        <v>1</v>
      </c>
      <c r="D57" s="65" t="s">
        <v>178</v>
      </c>
      <c r="E57" s="65"/>
      <c r="F57" s="66"/>
      <c r="G57" s="66">
        <f t="shared" si="0"/>
        <v>0</v>
      </c>
      <c r="H57" s="118"/>
      <c r="I57" s="118"/>
      <c r="J57" s="118"/>
      <c r="K57" s="118"/>
      <c r="L57" s="118"/>
      <c r="M57" s="118"/>
      <c r="N57" s="118"/>
      <c r="O57" s="118"/>
      <c r="P57" s="118"/>
    </row>
    <row r="58" spans="1:16" ht="15" x14ac:dyDescent="0.2">
      <c r="A58" s="62">
        <v>57</v>
      </c>
      <c r="B58" s="63" t="s">
        <v>235</v>
      </c>
      <c r="C58" s="64">
        <v>1</v>
      </c>
      <c r="D58" s="65" t="s">
        <v>141</v>
      </c>
      <c r="E58" s="65"/>
      <c r="F58" s="66"/>
      <c r="G58" s="66">
        <f t="shared" si="0"/>
        <v>0</v>
      </c>
      <c r="H58" s="118"/>
      <c r="I58" s="118"/>
      <c r="J58" s="118"/>
      <c r="K58" s="118"/>
      <c r="L58" s="118"/>
      <c r="M58" s="118"/>
      <c r="N58" s="118"/>
      <c r="O58" s="118"/>
      <c r="P58" s="118"/>
    </row>
    <row r="59" spans="1:16" ht="15" x14ac:dyDescent="0.2">
      <c r="A59" s="62">
        <v>58</v>
      </c>
      <c r="B59" s="63" t="s">
        <v>236</v>
      </c>
      <c r="C59" s="64">
        <v>1</v>
      </c>
      <c r="D59" s="65" t="s">
        <v>141</v>
      </c>
      <c r="E59" s="65"/>
      <c r="F59" s="66"/>
      <c r="G59" s="66">
        <f t="shared" si="0"/>
        <v>0</v>
      </c>
      <c r="H59" s="118"/>
      <c r="I59" s="118"/>
      <c r="J59" s="118"/>
      <c r="K59" s="118"/>
      <c r="L59" s="118"/>
      <c r="M59" s="118"/>
      <c r="N59" s="118"/>
      <c r="O59" s="118"/>
      <c r="P59" s="118"/>
    </row>
    <row r="60" spans="1:16" ht="15" x14ac:dyDescent="0.2">
      <c r="A60" s="62">
        <v>59</v>
      </c>
      <c r="B60" s="68" t="s">
        <v>237</v>
      </c>
      <c r="C60" s="64">
        <v>1</v>
      </c>
      <c r="D60" s="65" t="s">
        <v>141</v>
      </c>
      <c r="E60" s="65"/>
      <c r="F60" s="66"/>
      <c r="G60" s="66">
        <f t="shared" si="0"/>
        <v>0</v>
      </c>
      <c r="H60" s="118"/>
      <c r="I60" s="118"/>
      <c r="J60" s="118"/>
      <c r="K60" s="118"/>
      <c r="L60" s="118"/>
      <c r="M60" s="118"/>
      <c r="N60" s="118"/>
      <c r="O60" s="118"/>
      <c r="P60" s="118"/>
    </row>
    <row r="61" spans="1:16" ht="15" x14ac:dyDescent="0.2">
      <c r="A61" s="62">
        <v>60</v>
      </c>
      <c r="B61" s="63" t="s">
        <v>238</v>
      </c>
      <c r="C61" s="64">
        <v>1</v>
      </c>
      <c r="D61" s="65" t="s">
        <v>178</v>
      </c>
      <c r="E61" s="65"/>
      <c r="F61" s="66"/>
      <c r="G61" s="66">
        <f t="shared" si="0"/>
        <v>0</v>
      </c>
      <c r="H61" s="118"/>
      <c r="I61" s="118"/>
      <c r="J61" s="118"/>
      <c r="K61" s="118"/>
      <c r="L61" s="118"/>
      <c r="M61" s="118"/>
      <c r="N61" s="118"/>
      <c r="O61" s="118"/>
      <c r="P61" s="118"/>
    </row>
    <row r="62" spans="1:16" ht="15" x14ac:dyDescent="0.2">
      <c r="A62" s="62">
        <v>61</v>
      </c>
      <c r="B62" s="63" t="s">
        <v>239</v>
      </c>
      <c r="C62" s="64">
        <v>1</v>
      </c>
      <c r="D62" s="65" t="s">
        <v>178</v>
      </c>
      <c r="E62" s="65"/>
      <c r="F62" s="66"/>
      <c r="G62" s="66">
        <f t="shared" si="0"/>
        <v>0</v>
      </c>
      <c r="H62" s="118"/>
      <c r="I62" s="118"/>
      <c r="J62" s="118"/>
      <c r="K62" s="118"/>
      <c r="L62" s="118"/>
      <c r="M62" s="118"/>
      <c r="N62" s="118"/>
      <c r="O62" s="118"/>
      <c r="P62" s="118"/>
    </row>
    <row r="63" spans="1:16" ht="15" x14ac:dyDescent="0.2">
      <c r="A63" s="62">
        <v>62</v>
      </c>
      <c r="B63" s="63" t="s">
        <v>240</v>
      </c>
      <c r="C63" s="64">
        <v>1</v>
      </c>
      <c r="D63" s="65" t="s">
        <v>141</v>
      </c>
      <c r="E63" s="65"/>
      <c r="F63" s="67"/>
      <c r="G63" s="66">
        <f t="shared" si="0"/>
        <v>0</v>
      </c>
      <c r="H63" s="118"/>
      <c r="I63" s="118"/>
      <c r="J63" s="118"/>
      <c r="K63" s="118"/>
      <c r="L63" s="118"/>
      <c r="M63" s="118"/>
      <c r="N63" s="118"/>
      <c r="O63" s="118"/>
      <c r="P63" s="118"/>
    </row>
    <row r="64" spans="1:16" ht="15" x14ac:dyDescent="0.2">
      <c r="A64" s="62">
        <v>63</v>
      </c>
      <c r="B64" s="63" t="s">
        <v>241</v>
      </c>
      <c r="C64" s="64">
        <v>1</v>
      </c>
      <c r="D64" s="65" t="s">
        <v>178</v>
      </c>
      <c r="E64" s="65"/>
      <c r="F64" s="67"/>
      <c r="G64" s="66">
        <f t="shared" si="0"/>
        <v>0</v>
      </c>
      <c r="H64" s="118"/>
      <c r="I64" s="118"/>
      <c r="J64" s="118"/>
      <c r="K64" s="118"/>
      <c r="L64" s="118"/>
      <c r="M64" s="118"/>
      <c r="N64" s="118"/>
      <c r="O64" s="118"/>
      <c r="P64" s="118"/>
    </row>
    <row r="65" spans="1:16" ht="15" x14ac:dyDescent="0.25">
      <c r="A65" s="62">
        <v>64</v>
      </c>
      <c r="B65" s="63" t="s">
        <v>242</v>
      </c>
      <c r="C65" s="64">
        <v>1</v>
      </c>
      <c r="D65" s="65" t="s">
        <v>141</v>
      </c>
      <c r="E65" s="65"/>
      <c r="F65" s="67"/>
      <c r="G65" s="66">
        <f t="shared" si="0"/>
        <v>0</v>
      </c>
      <c r="H65" s="119"/>
      <c r="I65" s="118"/>
      <c r="J65" s="118"/>
      <c r="K65" s="118"/>
      <c r="L65" s="118"/>
      <c r="M65" s="118"/>
      <c r="N65" s="118"/>
      <c r="O65" s="118"/>
      <c r="P65" s="118"/>
    </row>
    <row r="66" spans="1:16" ht="15" x14ac:dyDescent="0.2">
      <c r="A66" s="62">
        <v>65</v>
      </c>
      <c r="B66" s="63" t="s">
        <v>243</v>
      </c>
      <c r="C66" s="64">
        <v>1</v>
      </c>
      <c r="D66" s="65" t="s">
        <v>141</v>
      </c>
      <c r="E66" s="65"/>
      <c r="F66" s="67"/>
      <c r="G66" s="66">
        <f t="shared" si="0"/>
        <v>0</v>
      </c>
      <c r="H66" s="118"/>
      <c r="I66" s="118"/>
      <c r="J66" s="118"/>
      <c r="K66" s="118"/>
      <c r="L66" s="118"/>
      <c r="M66" s="118"/>
      <c r="N66" s="118"/>
      <c r="O66" s="118"/>
      <c r="P66" s="118"/>
    </row>
    <row r="67" spans="1:16" ht="15" x14ac:dyDescent="0.2">
      <c r="A67" s="62">
        <v>66</v>
      </c>
      <c r="B67" s="63" t="s">
        <v>244</v>
      </c>
      <c r="C67" s="64">
        <v>1</v>
      </c>
      <c r="D67" s="65" t="s">
        <v>141</v>
      </c>
      <c r="E67" s="65"/>
      <c r="F67" s="66"/>
      <c r="G67" s="66">
        <f t="shared" ref="G67:G92" si="1">SUM(F67*C67)</f>
        <v>0</v>
      </c>
      <c r="H67" s="118"/>
      <c r="I67" s="118"/>
      <c r="J67" s="118"/>
      <c r="K67" s="118"/>
      <c r="L67" s="118"/>
      <c r="M67" s="118"/>
      <c r="N67" s="118"/>
      <c r="O67" s="118"/>
      <c r="P67" s="118"/>
    </row>
    <row r="68" spans="1:16" ht="15" x14ac:dyDescent="0.2">
      <c r="A68" s="62">
        <v>67</v>
      </c>
      <c r="B68" s="63" t="s">
        <v>245</v>
      </c>
      <c r="C68" s="64">
        <v>1</v>
      </c>
      <c r="D68" s="65" t="s">
        <v>141</v>
      </c>
      <c r="E68" s="65"/>
      <c r="F68" s="66"/>
      <c r="G68" s="66">
        <f t="shared" si="1"/>
        <v>0</v>
      </c>
      <c r="H68" s="118"/>
      <c r="I68" s="118"/>
      <c r="J68" s="118"/>
      <c r="K68" s="118"/>
      <c r="L68" s="118"/>
      <c r="M68" s="118"/>
      <c r="N68" s="118"/>
      <c r="O68" s="118"/>
      <c r="P68" s="118"/>
    </row>
    <row r="69" spans="1:16" ht="15" x14ac:dyDescent="0.2">
      <c r="A69" s="62">
        <v>68</v>
      </c>
      <c r="B69" s="63" t="s">
        <v>246</v>
      </c>
      <c r="C69" s="64">
        <v>1</v>
      </c>
      <c r="D69" s="65" t="s">
        <v>141</v>
      </c>
      <c r="E69" s="65"/>
      <c r="F69" s="66"/>
      <c r="G69" s="66">
        <f t="shared" si="1"/>
        <v>0</v>
      </c>
      <c r="H69" s="118"/>
      <c r="I69" s="118"/>
      <c r="J69" s="118"/>
      <c r="K69" s="118"/>
      <c r="L69" s="118"/>
      <c r="M69" s="118"/>
      <c r="N69" s="118"/>
      <c r="O69" s="118"/>
      <c r="P69" s="118"/>
    </row>
    <row r="70" spans="1:16" ht="15" x14ac:dyDescent="0.2">
      <c r="A70" s="62">
        <v>69</v>
      </c>
      <c r="B70" s="63" t="s">
        <v>247</v>
      </c>
      <c r="C70" s="64">
        <v>1</v>
      </c>
      <c r="D70" s="65" t="s">
        <v>141</v>
      </c>
      <c r="E70" s="65"/>
      <c r="F70" s="66"/>
      <c r="G70" s="66">
        <f t="shared" si="1"/>
        <v>0</v>
      </c>
      <c r="H70" s="118"/>
      <c r="I70" s="118"/>
      <c r="J70" s="118"/>
      <c r="K70" s="118"/>
      <c r="L70" s="118"/>
      <c r="M70" s="118"/>
      <c r="N70" s="118"/>
      <c r="O70" s="118"/>
      <c r="P70" s="118"/>
    </row>
    <row r="71" spans="1:16" ht="15" x14ac:dyDescent="0.2">
      <c r="A71" s="62">
        <v>70</v>
      </c>
      <c r="B71" s="63" t="s">
        <v>248</v>
      </c>
      <c r="C71" s="64">
        <v>1</v>
      </c>
      <c r="D71" s="65" t="s">
        <v>141</v>
      </c>
      <c r="E71" s="65"/>
      <c r="F71" s="66"/>
      <c r="G71" s="66">
        <f t="shared" si="1"/>
        <v>0</v>
      </c>
      <c r="H71" s="118"/>
      <c r="I71" s="118"/>
      <c r="J71" s="118"/>
      <c r="K71" s="118"/>
      <c r="L71" s="118"/>
      <c r="M71" s="118"/>
      <c r="N71" s="118"/>
      <c r="O71" s="118"/>
      <c r="P71" s="118"/>
    </row>
    <row r="72" spans="1:16" ht="15" x14ac:dyDescent="0.2">
      <c r="A72" s="62">
        <v>71</v>
      </c>
      <c r="B72" s="63" t="s">
        <v>249</v>
      </c>
      <c r="C72" s="64">
        <v>1</v>
      </c>
      <c r="D72" s="65" t="s">
        <v>141</v>
      </c>
      <c r="E72" s="65"/>
      <c r="F72" s="66"/>
      <c r="G72" s="66">
        <f t="shared" si="1"/>
        <v>0</v>
      </c>
      <c r="H72" s="118"/>
      <c r="I72" s="118"/>
      <c r="J72" s="118"/>
      <c r="K72" s="118"/>
      <c r="L72" s="118"/>
      <c r="M72" s="118"/>
      <c r="N72" s="118"/>
      <c r="O72" s="118"/>
      <c r="P72" s="118"/>
    </row>
    <row r="73" spans="1:16" ht="15" x14ac:dyDescent="0.2">
      <c r="A73" s="62">
        <v>72</v>
      </c>
      <c r="B73" s="63" t="s">
        <v>250</v>
      </c>
      <c r="C73" s="64">
        <v>1</v>
      </c>
      <c r="D73" s="65" t="s">
        <v>141</v>
      </c>
      <c r="E73" s="65"/>
      <c r="F73" s="66"/>
      <c r="G73" s="66">
        <f t="shared" si="1"/>
        <v>0</v>
      </c>
      <c r="H73" s="118"/>
      <c r="I73" s="118"/>
      <c r="J73" s="118"/>
      <c r="K73" s="118"/>
      <c r="L73" s="118"/>
      <c r="M73" s="118"/>
      <c r="N73" s="118"/>
      <c r="O73" s="118"/>
      <c r="P73" s="118"/>
    </row>
    <row r="74" spans="1:16" ht="15" x14ac:dyDescent="0.25">
      <c r="A74" s="62">
        <v>73</v>
      </c>
      <c r="B74" s="68" t="s">
        <v>251</v>
      </c>
      <c r="C74" s="64">
        <v>1</v>
      </c>
      <c r="D74" s="65" t="s">
        <v>178</v>
      </c>
      <c r="E74" s="65"/>
      <c r="F74" s="67"/>
      <c r="G74" s="66">
        <f t="shared" si="1"/>
        <v>0</v>
      </c>
      <c r="H74" s="119"/>
      <c r="I74" s="118"/>
      <c r="J74" s="118"/>
      <c r="K74" s="118"/>
      <c r="L74" s="118"/>
      <c r="M74" s="118"/>
      <c r="N74" s="118"/>
      <c r="O74" s="118"/>
      <c r="P74" s="118"/>
    </row>
    <row r="75" spans="1:16" ht="15" x14ac:dyDescent="0.2">
      <c r="A75" s="62">
        <v>74</v>
      </c>
      <c r="B75" s="63" t="s">
        <v>252</v>
      </c>
      <c r="C75" s="64">
        <v>2</v>
      </c>
      <c r="D75" s="65" t="s">
        <v>141</v>
      </c>
      <c r="E75" s="65"/>
      <c r="F75" s="66"/>
      <c r="G75" s="66">
        <f t="shared" si="1"/>
        <v>0</v>
      </c>
      <c r="H75" s="118"/>
      <c r="I75" s="118"/>
      <c r="J75" s="118"/>
      <c r="K75" s="118"/>
      <c r="L75" s="118"/>
      <c r="M75" s="118"/>
      <c r="N75" s="118"/>
      <c r="O75" s="118"/>
      <c r="P75" s="118"/>
    </row>
    <row r="76" spans="1:16" ht="15" x14ac:dyDescent="0.2">
      <c r="A76" s="62">
        <v>75</v>
      </c>
      <c r="B76" s="63" t="s">
        <v>253</v>
      </c>
      <c r="C76" s="64">
        <v>1</v>
      </c>
      <c r="D76" s="65" t="s">
        <v>141</v>
      </c>
      <c r="E76" s="65"/>
      <c r="F76" s="66"/>
      <c r="G76" s="66">
        <f t="shared" si="1"/>
        <v>0</v>
      </c>
      <c r="H76" s="118"/>
      <c r="I76" s="118"/>
      <c r="J76" s="118"/>
      <c r="K76" s="118"/>
      <c r="L76" s="118"/>
      <c r="M76" s="118"/>
      <c r="N76" s="118"/>
      <c r="O76" s="118"/>
      <c r="P76" s="118"/>
    </row>
    <row r="77" spans="1:16" ht="15" x14ac:dyDescent="0.2">
      <c r="A77" s="62">
        <v>76</v>
      </c>
      <c r="B77" s="63" t="s">
        <v>254</v>
      </c>
      <c r="C77" s="64">
        <v>1</v>
      </c>
      <c r="D77" s="65" t="s">
        <v>141</v>
      </c>
      <c r="E77" s="65"/>
      <c r="F77" s="66"/>
      <c r="G77" s="66">
        <f t="shared" si="1"/>
        <v>0</v>
      </c>
      <c r="H77" s="118"/>
      <c r="I77" s="118"/>
      <c r="J77" s="118"/>
      <c r="K77" s="118"/>
      <c r="L77" s="118"/>
      <c r="M77" s="118"/>
      <c r="N77" s="118"/>
      <c r="O77" s="118"/>
      <c r="P77" s="118"/>
    </row>
    <row r="78" spans="1:16" ht="15" x14ac:dyDescent="0.25">
      <c r="A78" s="62">
        <v>77</v>
      </c>
      <c r="B78" s="63" t="s">
        <v>255</v>
      </c>
      <c r="C78" s="64">
        <v>1</v>
      </c>
      <c r="D78" s="65" t="s">
        <v>141</v>
      </c>
      <c r="E78" s="65"/>
      <c r="F78" s="66"/>
      <c r="G78" s="66">
        <f t="shared" si="1"/>
        <v>0</v>
      </c>
      <c r="H78" s="119"/>
      <c r="I78" s="118"/>
      <c r="J78" s="118"/>
      <c r="K78" s="118"/>
      <c r="L78" s="118"/>
      <c r="M78" s="118"/>
      <c r="N78" s="118"/>
      <c r="O78" s="118"/>
      <c r="P78" s="118"/>
    </row>
    <row r="79" spans="1:16" ht="15" x14ac:dyDescent="0.2">
      <c r="A79" s="62">
        <v>78</v>
      </c>
      <c r="B79" s="63" t="s">
        <v>256</v>
      </c>
      <c r="C79" s="64">
        <v>1</v>
      </c>
      <c r="D79" s="65" t="s">
        <v>141</v>
      </c>
      <c r="E79" s="65"/>
      <c r="F79" s="66"/>
      <c r="G79" s="66">
        <f t="shared" si="1"/>
        <v>0</v>
      </c>
      <c r="H79" s="118"/>
      <c r="I79" s="118"/>
      <c r="J79" s="118"/>
      <c r="K79" s="118"/>
      <c r="L79" s="118"/>
      <c r="M79" s="118"/>
      <c r="N79" s="118"/>
      <c r="O79" s="118"/>
      <c r="P79" s="118"/>
    </row>
    <row r="80" spans="1:16" ht="15" x14ac:dyDescent="0.2">
      <c r="A80" s="62">
        <v>79</v>
      </c>
      <c r="B80" s="63" t="s">
        <v>257</v>
      </c>
      <c r="C80" s="64">
        <v>1</v>
      </c>
      <c r="D80" s="65" t="s">
        <v>178</v>
      </c>
      <c r="E80" s="65"/>
      <c r="F80" s="66"/>
      <c r="G80" s="66">
        <f t="shared" si="1"/>
        <v>0</v>
      </c>
      <c r="H80" s="118"/>
      <c r="I80" s="118"/>
      <c r="J80" s="118"/>
      <c r="K80" s="118"/>
      <c r="L80" s="118"/>
      <c r="M80" s="118"/>
      <c r="N80" s="118"/>
      <c r="O80" s="118"/>
      <c r="P80" s="118"/>
    </row>
    <row r="81" spans="1:16" ht="15" x14ac:dyDescent="0.2">
      <c r="A81" s="62">
        <v>80</v>
      </c>
      <c r="B81" s="63" t="s">
        <v>258</v>
      </c>
      <c r="C81" s="64">
        <v>1</v>
      </c>
      <c r="D81" s="65" t="s">
        <v>178</v>
      </c>
      <c r="E81" s="65"/>
      <c r="F81" s="66"/>
      <c r="G81" s="66">
        <f t="shared" si="1"/>
        <v>0</v>
      </c>
      <c r="H81" s="118"/>
      <c r="I81" s="118"/>
      <c r="J81" s="118"/>
      <c r="K81" s="118"/>
      <c r="L81" s="118"/>
      <c r="M81" s="118"/>
      <c r="N81" s="118"/>
      <c r="O81" s="118"/>
      <c r="P81" s="118"/>
    </row>
    <row r="82" spans="1:16" ht="25.5" x14ac:dyDescent="0.2">
      <c r="A82" s="62">
        <v>81</v>
      </c>
      <c r="B82" s="63" t="s">
        <v>259</v>
      </c>
      <c r="C82" s="64">
        <v>1</v>
      </c>
      <c r="D82" s="65" t="s">
        <v>178</v>
      </c>
      <c r="E82" s="65"/>
      <c r="F82" s="66"/>
      <c r="G82" s="66">
        <f t="shared" si="1"/>
        <v>0</v>
      </c>
      <c r="H82" s="118"/>
      <c r="I82" s="118"/>
      <c r="J82" s="118"/>
      <c r="K82" s="118"/>
      <c r="L82" s="118"/>
      <c r="M82" s="118"/>
      <c r="N82" s="118"/>
      <c r="O82" s="118"/>
      <c r="P82" s="118"/>
    </row>
    <row r="83" spans="1:16" ht="15" x14ac:dyDescent="0.2">
      <c r="A83" s="62">
        <v>82</v>
      </c>
      <c r="B83" s="63" t="s">
        <v>260</v>
      </c>
      <c r="C83" s="64">
        <v>3</v>
      </c>
      <c r="D83" s="65" t="s">
        <v>141</v>
      </c>
      <c r="E83" s="65"/>
      <c r="F83" s="66"/>
      <c r="G83" s="66">
        <f t="shared" si="1"/>
        <v>0</v>
      </c>
      <c r="H83" s="118"/>
      <c r="I83" s="118"/>
      <c r="J83" s="118"/>
      <c r="K83" s="118"/>
      <c r="L83" s="118"/>
      <c r="M83" s="118"/>
      <c r="N83" s="118"/>
      <c r="O83" s="118"/>
      <c r="P83" s="118"/>
    </row>
    <row r="84" spans="1:16" ht="15" x14ac:dyDescent="0.2">
      <c r="A84" s="62">
        <v>83</v>
      </c>
      <c r="B84" s="63" t="s">
        <v>261</v>
      </c>
      <c r="C84" s="64">
        <v>4</v>
      </c>
      <c r="D84" s="65" t="s">
        <v>141</v>
      </c>
      <c r="E84" s="65"/>
      <c r="F84" s="66"/>
      <c r="G84" s="66">
        <f t="shared" si="1"/>
        <v>0</v>
      </c>
      <c r="H84" s="118"/>
      <c r="I84" s="118"/>
      <c r="J84" s="118"/>
      <c r="K84" s="118"/>
      <c r="L84" s="118"/>
      <c r="M84" s="118"/>
      <c r="N84" s="118"/>
      <c r="O84" s="118"/>
      <c r="P84" s="118"/>
    </row>
    <row r="85" spans="1:16" ht="15" x14ac:dyDescent="0.2">
      <c r="A85" s="62">
        <v>84</v>
      </c>
      <c r="B85" s="63" t="s">
        <v>262</v>
      </c>
      <c r="C85" s="64">
        <v>4</v>
      </c>
      <c r="D85" s="65" t="s">
        <v>141</v>
      </c>
      <c r="E85" s="65"/>
      <c r="F85" s="66"/>
      <c r="G85" s="66">
        <f t="shared" si="1"/>
        <v>0</v>
      </c>
      <c r="H85" s="118"/>
      <c r="I85" s="118"/>
      <c r="J85" s="118"/>
      <c r="K85" s="118"/>
      <c r="L85" s="118"/>
      <c r="M85" s="118"/>
      <c r="N85" s="118"/>
      <c r="O85" s="118"/>
      <c r="P85" s="118"/>
    </row>
    <row r="86" spans="1:16" ht="15" x14ac:dyDescent="0.2">
      <c r="A86" s="62">
        <v>85</v>
      </c>
      <c r="B86" s="63" t="s">
        <v>263</v>
      </c>
      <c r="C86" s="64">
        <v>1</v>
      </c>
      <c r="D86" s="65" t="s">
        <v>178</v>
      </c>
      <c r="E86" s="65"/>
      <c r="F86" s="66"/>
      <c r="G86" s="66">
        <f t="shared" si="1"/>
        <v>0</v>
      </c>
      <c r="H86" s="118"/>
      <c r="I86" s="118"/>
      <c r="J86" s="118"/>
      <c r="K86" s="118"/>
      <c r="L86" s="118"/>
      <c r="M86" s="118"/>
      <c r="N86" s="118"/>
      <c r="O86" s="118"/>
      <c r="P86" s="118"/>
    </row>
    <row r="87" spans="1:16" ht="15" x14ac:dyDescent="0.2">
      <c r="A87" s="62">
        <v>86</v>
      </c>
      <c r="B87" s="63" t="s">
        <v>264</v>
      </c>
      <c r="C87" s="64">
        <v>1</v>
      </c>
      <c r="D87" s="65" t="s">
        <v>141</v>
      </c>
      <c r="E87" s="65"/>
      <c r="F87" s="66"/>
      <c r="G87" s="66">
        <f t="shared" si="1"/>
        <v>0</v>
      </c>
      <c r="H87" s="118"/>
      <c r="I87" s="118"/>
      <c r="J87" s="118"/>
      <c r="K87" s="118"/>
      <c r="L87" s="118"/>
      <c r="M87" s="118"/>
      <c r="N87" s="118"/>
      <c r="O87" s="118"/>
      <c r="P87" s="118"/>
    </row>
    <row r="88" spans="1:16" ht="15" x14ac:dyDescent="0.2">
      <c r="A88" s="62">
        <v>87</v>
      </c>
      <c r="B88" s="63" t="s">
        <v>265</v>
      </c>
      <c r="C88" s="64">
        <v>1</v>
      </c>
      <c r="D88" s="65" t="s">
        <v>141</v>
      </c>
      <c r="E88" s="65"/>
      <c r="F88" s="66"/>
      <c r="G88" s="66">
        <f t="shared" si="1"/>
        <v>0</v>
      </c>
      <c r="H88" s="118"/>
      <c r="I88" s="118"/>
      <c r="J88" s="118"/>
      <c r="K88" s="118"/>
      <c r="L88" s="118"/>
      <c r="M88" s="118"/>
      <c r="N88" s="118"/>
      <c r="O88" s="118"/>
      <c r="P88" s="118"/>
    </row>
    <row r="89" spans="1:16" ht="15" x14ac:dyDescent="0.25">
      <c r="A89" s="62">
        <v>88</v>
      </c>
      <c r="B89" s="69" t="s">
        <v>266</v>
      </c>
      <c r="C89" s="64">
        <v>1</v>
      </c>
      <c r="D89" s="65" t="s">
        <v>141</v>
      </c>
      <c r="E89" s="65"/>
      <c r="F89" s="66"/>
      <c r="G89" s="66">
        <f t="shared" si="1"/>
        <v>0</v>
      </c>
      <c r="H89" s="118"/>
      <c r="I89" s="118"/>
      <c r="J89" s="118"/>
      <c r="K89" s="118"/>
      <c r="L89" s="118"/>
      <c r="M89" s="118"/>
      <c r="N89" s="118"/>
      <c r="O89" s="118"/>
      <c r="P89" s="118"/>
    </row>
    <row r="90" spans="1:16" ht="15" x14ac:dyDescent="0.25">
      <c r="A90" s="62">
        <v>89</v>
      </c>
      <c r="B90" s="69" t="s">
        <v>267</v>
      </c>
      <c r="C90" s="64">
        <v>1</v>
      </c>
      <c r="D90" s="65" t="s">
        <v>141</v>
      </c>
      <c r="E90" s="65"/>
      <c r="F90" s="66"/>
      <c r="G90" s="66">
        <f t="shared" si="1"/>
        <v>0</v>
      </c>
      <c r="H90" s="119"/>
      <c r="I90" s="118"/>
      <c r="J90" s="118"/>
      <c r="K90" s="118"/>
      <c r="L90" s="118"/>
      <c r="M90" s="118"/>
      <c r="N90" s="118"/>
      <c r="O90" s="118"/>
      <c r="P90" s="118"/>
    </row>
    <row r="91" spans="1:16" ht="30" x14ac:dyDescent="0.25">
      <c r="A91" s="62">
        <v>90</v>
      </c>
      <c r="B91" s="70" t="s">
        <v>268</v>
      </c>
      <c r="C91" s="64">
        <v>1</v>
      </c>
      <c r="D91" s="65" t="s">
        <v>141</v>
      </c>
      <c r="E91" s="65"/>
      <c r="F91" s="66"/>
      <c r="G91" s="66">
        <f t="shared" si="1"/>
        <v>0</v>
      </c>
      <c r="H91" s="119"/>
      <c r="I91" s="118"/>
      <c r="J91" s="118"/>
      <c r="K91" s="118"/>
      <c r="L91" s="118"/>
      <c r="M91" s="118"/>
      <c r="N91" s="118"/>
      <c r="O91" s="118"/>
      <c r="P91" s="118"/>
    </row>
    <row r="92" spans="1:16" ht="15" x14ac:dyDescent="0.2">
      <c r="A92" s="62">
        <v>91</v>
      </c>
      <c r="B92" s="63" t="s">
        <v>269</v>
      </c>
      <c r="C92" s="64">
        <v>1</v>
      </c>
      <c r="D92" s="65" t="s">
        <v>141</v>
      </c>
      <c r="E92" s="65"/>
      <c r="F92" s="66"/>
      <c r="G92" s="66">
        <f t="shared" si="1"/>
        <v>0</v>
      </c>
      <c r="H92" s="118"/>
      <c r="I92" s="118"/>
      <c r="J92" s="118"/>
      <c r="K92" s="118"/>
      <c r="L92" s="118"/>
      <c r="M92" s="118"/>
      <c r="N92" s="118"/>
      <c r="O92" s="118"/>
      <c r="P92" s="118"/>
    </row>
    <row r="93" spans="1:16" x14ac:dyDescent="0.2">
      <c r="A93" s="71"/>
      <c r="B93" s="72"/>
      <c r="C93" s="73"/>
      <c r="D93" s="203" t="s">
        <v>270</v>
      </c>
      <c r="E93" s="203"/>
      <c r="F93" s="203"/>
      <c r="G93" s="74">
        <f>SUM(G2:G92)</f>
        <v>0</v>
      </c>
    </row>
    <row r="94" spans="1:16" x14ac:dyDescent="0.2">
      <c r="F94" s="116" t="s">
        <v>361</v>
      </c>
      <c r="G94" s="75">
        <f>G93*0.8</f>
        <v>0</v>
      </c>
    </row>
    <row r="95" spans="1:16" x14ac:dyDescent="0.2">
      <c r="E95" s="117" t="s">
        <v>271</v>
      </c>
      <c r="F95" s="117"/>
      <c r="G95" s="75">
        <f>G94/60</f>
        <v>0</v>
      </c>
    </row>
    <row r="96" spans="1:16" x14ac:dyDescent="0.2">
      <c r="E96" s="117" t="s">
        <v>272</v>
      </c>
      <c r="F96" s="117"/>
      <c r="G96" s="75">
        <f>G95/4</f>
        <v>0</v>
      </c>
    </row>
    <row r="99" spans="2:2" ht="12.75" customHeight="1" x14ac:dyDescent="0.2">
      <c r="B99" s="204" t="s">
        <v>367</v>
      </c>
    </row>
    <row r="100" spans="2:2" x14ac:dyDescent="0.2">
      <c r="B100" s="205"/>
    </row>
    <row r="101" spans="2:2" x14ac:dyDescent="0.2">
      <c r="B101" s="205"/>
    </row>
    <row r="102" spans="2:2" x14ac:dyDescent="0.2">
      <c r="B102" s="205"/>
    </row>
    <row r="103" spans="2:2" x14ac:dyDescent="0.2">
      <c r="B103" s="205"/>
    </row>
    <row r="104" spans="2:2" x14ac:dyDescent="0.2">
      <c r="B104" s="206"/>
    </row>
  </sheetData>
  <mergeCells count="2">
    <mergeCell ref="D93:F93"/>
    <mergeCell ref="B99:B104"/>
  </mergeCells>
  <pageMargins left="0.511811024" right="0.511811024" top="0.78740157499999996" bottom="0.78740157499999996" header="0.31496062000000002" footer="0.31496062000000002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4</vt:i4>
      </vt:variant>
    </vt:vector>
  </HeadingPairs>
  <TitlesOfParts>
    <vt:vector size="15" baseType="lpstr">
      <vt:lpstr>Quadro Resumo Proposta</vt:lpstr>
      <vt:lpstr>ENCARREGADO</vt:lpstr>
      <vt:lpstr>OFICIAL</vt:lpstr>
      <vt:lpstr>TÉCNICO MAT ELET</vt:lpstr>
      <vt:lpstr>TÉCNICO ESPEC.</vt:lpstr>
      <vt:lpstr>PROFISSIONAL QUAL</vt:lpstr>
      <vt:lpstr>AJUDANTE</vt:lpstr>
      <vt:lpstr>INSUMOS</vt:lpstr>
      <vt:lpstr>FERRAMENTAS FIXAS</vt:lpstr>
      <vt:lpstr>FERRAM SOB DEMANDA</vt:lpstr>
      <vt:lpstr>EPIs</vt:lpstr>
      <vt:lpstr>ENCARREGADO!Area_de_impressao</vt:lpstr>
      <vt:lpstr>OFICIAL!Area_de_impressao</vt:lpstr>
      <vt:lpstr>'PROFISSIONAL QUAL'!Area_de_impressao</vt:lpstr>
      <vt:lpstr>'TÉCNICO MAT ELET'!Area_de_impressao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EMMANOEL Fernandes de Barros</cp:lastModifiedBy>
  <cp:lastPrinted>2014-01-30T11:12:09Z</cp:lastPrinted>
  <dcterms:created xsi:type="dcterms:W3CDTF">2006-08-31T13:38:14Z</dcterms:created>
  <dcterms:modified xsi:type="dcterms:W3CDTF">2014-01-31T11:58:37Z</dcterms:modified>
</cp:coreProperties>
</file>